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2º Trimestre/Publicar/"/>
    </mc:Choice>
  </mc:AlternateContent>
  <xr:revisionPtr revIDLastSave="1" documentId="8_{DA548F59-C7CE-4959-8F6F-C5D85D7B815C}" xr6:coauthVersionLast="47" xr6:coauthVersionMax="47" xr10:uidLastSave="{00C33B01-FD67-41B7-A726-D52D73CFB337}"/>
  <bookViews>
    <workbookView xWindow="-120" yWindow="-120" windowWidth="29040" windowHeight="15840" xr2:uid="{00000000-000D-0000-FFFF-FFFF00000000}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Sentencias" sheetId="15" r:id="rId14"/>
    <sheet name="Audiencias_Pers Enjuic por Sexo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4" l="1"/>
  <c r="F12" i="3" l="1"/>
  <c r="F16" i="3"/>
  <c r="F20" i="3"/>
  <c r="F24" i="3"/>
  <c r="F11" i="3"/>
  <c r="F15" i="3"/>
  <c r="F19" i="3"/>
  <c r="F23" i="3"/>
  <c r="F27" i="3"/>
  <c r="F14" i="3"/>
  <c r="F18" i="3"/>
  <c r="F22" i="3"/>
  <c r="F26" i="3"/>
  <c r="F13" i="3"/>
  <c r="F17" i="3"/>
  <c r="F21" i="3"/>
  <c r="F25" i="3"/>
  <c r="G33" i="4"/>
  <c r="G34" i="4"/>
  <c r="H34" i="4"/>
  <c r="G35" i="4"/>
  <c r="H35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L28" i="4" l="1"/>
  <c r="F28" i="4"/>
  <c r="H28" i="4"/>
  <c r="G28" i="4"/>
  <c r="G36" i="4"/>
  <c r="H33" i="4"/>
  <c r="F33" i="4"/>
  <c r="N28" i="4"/>
  <c r="M28" i="4"/>
  <c r="G50" i="4" l="1"/>
  <c r="F50" i="4"/>
  <c r="H50" i="4"/>
  <c r="R28" i="2"/>
  <c r="O28" i="2"/>
  <c r="N28" i="2"/>
  <c r="M28" i="2"/>
  <c r="L28" i="2"/>
  <c r="Q28" i="2"/>
  <c r="P28" i="2"/>
  <c r="Z28" i="15" l="1"/>
  <c r="V28" i="15"/>
  <c r="U28" i="15"/>
  <c r="Z27" i="15"/>
  <c r="Y27" i="15"/>
  <c r="V27" i="15"/>
  <c r="Z26" i="15"/>
  <c r="V26" i="15"/>
  <c r="Z25" i="15"/>
  <c r="V25" i="15"/>
  <c r="Z24" i="15"/>
  <c r="V24" i="15"/>
  <c r="Z23" i="15"/>
  <c r="V23" i="15"/>
  <c r="Z22" i="15"/>
  <c r="V22" i="15"/>
  <c r="Z21" i="15"/>
  <c r="V21" i="15"/>
  <c r="Z20" i="15"/>
  <c r="V20" i="15"/>
  <c r="Z19" i="15"/>
  <c r="Y28" i="15" l="1"/>
  <c r="U12" i="15"/>
  <c r="Y12" i="15"/>
  <c r="U13" i="15"/>
  <c r="Y13" i="15"/>
  <c r="U14" i="15"/>
  <c r="Y14" i="15"/>
  <c r="U15" i="15"/>
  <c r="Y15" i="15"/>
  <c r="U16" i="15"/>
  <c r="Y16" i="15"/>
  <c r="U17" i="15"/>
  <c r="Y17" i="15"/>
  <c r="U18" i="15"/>
  <c r="Y18" i="15"/>
  <c r="U19" i="15"/>
  <c r="Y19" i="15"/>
  <c r="U20" i="15"/>
  <c r="Y20" i="15"/>
  <c r="U21" i="15"/>
  <c r="Y21" i="15"/>
  <c r="U22" i="15"/>
  <c r="Y22" i="15"/>
  <c r="U23" i="15"/>
  <c r="Y23" i="15"/>
  <c r="U24" i="15"/>
  <c r="Y24" i="15"/>
  <c r="U25" i="15"/>
  <c r="Y25" i="15"/>
  <c r="U26" i="15"/>
  <c r="Y26" i="15"/>
  <c r="U27" i="15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T20" i="15"/>
  <c r="X20" i="15"/>
  <c r="T21" i="15"/>
  <c r="X21" i="15"/>
  <c r="T22" i="15"/>
  <c r="X22" i="15"/>
  <c r="T23" i="15"/>
  <c r="X23" i="15"/>
  <c r="T24" i="15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S20" i="15" l="1"/>
  <c r="W23" i="15"/>
  <c r="W19" i="15"/>
  <c r="S24" i="15"/>
  <c r="W15" i="15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L28" i="13"/>
  <c r="D28" i="14"/>
  <c r="L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L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G28" i="8" l="1"/>
  <c r="D28" i="7"/>
  <c r="K28" i="7"/>
  <c r="I28" i="7"/>
  <c r="C28" i="7"/>
  <c r="J28" i="7"/>
  <c r="L28" i="7"/>
  <c r="G28" i="7"/>
  <c r="H28" i="7"/>
  <c r="E28" i="7"/>
  <c r="F28" i="7"/>
  <c r="C28" i="8"/>
  <c r="C28" i="6" l="1"/>
  <c r="F28" i="6"/>
  <c r="E28" i="6"/>
  <c r="H28" i="6"/>
  <c r="L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I28" i="4"/>
  <c r="J28" i="5"/>
  <c r="I28" i="2"/>
  <c r="D28" i="3"/>
  <c r="K28" i="4"/>
  <c r="I28" i="5"/>
  <c r="H28" i="2"/>
  <c r="I28" i="3"/>
  <c r="J28" i="4"/>
  <c r="H28" i="5"/>
  <c r="G28" i="2"/>
  <c r="C28" i="5"/>
  <c r="F28" i="3" l="1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<sst xmlns="http://schemas.openxmlformats.org/spreadsheetml/2006/main" count="705" uniqueCount="129">
  <si>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</si>
  <si>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</si>
  <si>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</si>
  <si>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</si>
  <si>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</si>
  <si>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</si>
  <si>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</si>
  <si>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</si>
  <si>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</si>
  <si>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</si>
  <si>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</si>
  <si>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</si>
  <si>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</si>
  <si>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</si>
  <si>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</si>
  <si>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</si>
  <si>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</si>
  <si>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</si>
  <si>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</si>
  <si>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</si>
  <si>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</si>
  <si>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</si>
  <si>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</si>
  <si>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</si>
  <si>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</si>
  <si>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</si>
  <si>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</si>
  <si>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</si>
  <si>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</si>
  <si>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</si>
  <si>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</si>
  <si>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</si>
  <si>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</si>
  <si>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</si>
  <si>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</si>
  <si>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</si>
  <si>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</si>
  <si>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</si>
  <si>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</si>
  <si>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</si>
  <si>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</si>
  <si>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</si>
  <si>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</si>
  <si>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</si>
  <si>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</si>
  <si>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</si>
  <si>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</si>
  <si>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</si>
  <si>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</si>
  <si>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</si>
  <si>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</si>
  <si>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</si>
  <si>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</si>
  <si>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</si>
  <si>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</si>
  <si>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</si>
  <si>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</si>
  <si>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</si>
  <si>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</si>
  <si>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</si>
  <si>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</si>
  <si>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</si>
  <si>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</si>
  <si>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</si>
  <si>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</si>
  <si>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</si>
  <si>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</si>
  <si>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</si>
  <si>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</si>
  <si>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</si>
  <si>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</si>
  <si>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</si>
  <si>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</si>
  <si>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</si>
  <si>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</si>
  <si>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</si>
  <si>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</si>
  <si>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</si>
  <si>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</si>
  <si>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</si>
  <si>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</si>
  <si>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</si>
  <si>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</si>
  <si>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</si>
  <si>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</si>
  <si>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</si>
  <si>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</si>
  <si>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</si>
  <si>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</si>
  <si>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</si>
  <si>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</si>
  <si>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</si>
  <si>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</si>
  <si>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</si>
  <si>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</si>
  <si>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</si>
  <si>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</si>
  <si>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</si>
  <si>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</si>
  <si>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</si>
  <si>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</si>
  <si>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</si>
  <si>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</si>
  <si>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</si>
  <si>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</si>
  <si>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</si>
  <si>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</si>
  <si>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</si>
  <si>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</si>
  <si>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</si>
  <si>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Juzgados de Guardia/Asuntos</t>
  </si>
  <si>
    <t>Juzgados de Guardia/Órdenes de Protección</t>
  </si>
  <si>
    <t>Víctimas menores de violencia de género</t>
  </si>
  <si>
    <t>Víctimas menores
Españolas</t>
  </si>
  <si>
    <t>Víctimas menores
Extranjeras</t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</si>
  <si>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
Menores Tutelados víctimas de violencia</t>
    </r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</si>
  <si>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Víctimas Menores Tuteladas Extranjeras</t>
    </r>
  </si>
  <si>
    <r>
      <t>Total</t>
    </r>
    <r>
      <rPr>
        <b/>
        <sz val="11"/>
        <color rgb="FFFF0000"/>
        <rFont val="Verdana"/>
        <family val="2"/>
      </rPr>
      <t xml:space="preserve">* </t>
    </r>
    <r>
      <rPr>
        <b/>
        <sz val="11"/>
        <color theme="4"/>
        <rFont val="Verdana"/>
        <family val="2"/>
      </rPr>
      <t>Víctimas Menores Tuteladas Españolas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</si>
  <si>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Tuteladas incluye tanto mujeres como hombres menores</t>
    </r>
  </si>
  <si>
    <t>2º trimestre 2024</t>
  </si>
  <si>
    <t>2º trimestre 2025</t>
  </si>
  <si>
    <t>2º trimestre 2025/2º trimestre 2024</t>
  </si>
  <si>
    <t>Evolución 
2º trimestre 2025/2º trimestre 2024</t>
  </si>
  <si>
    <t>2º trimestre 2024
Con Imposición de medidas</t>
  </si>
  <si>
    <t>2º trimestre 2024
Sin Imposicion de Medidas</t>
  </si>
  <si>
    <t>2º trimestre 2025
Con Imposición de medidas</t>
  </si>
  <si>
    <t>2º trimestre 2025
Sin Imposicion de Medidas</t>
  </si>
  <si>
    <t>Evolución
2º trimestre 2025/2º trimestre 2024
Con Imposición de medidas</t>
  </si>
  <si>
    <t>Evolución
2º trimestre 2025/2º trimestre 2024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</si>
</sst>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horizontal="right" vertical="center"/>
    </xf>
    <xf numFmtId="165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2025</a:t>
          </a: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666750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647699</xdr:colOff>
      <xdr:row>7</xdr:row>
      <xdr:rowOff>219075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12</xdr:col>
      <xdr:colOff>1143000</xdr:colOff>
      <xdr:row>6</xdr:row>
      <xdr:rowOff>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097000" y="4286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552451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568006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53976</xdr:colOff>
      <xdr:row>2</xdr:row>
      <xdr:rowOff>88901</xdr:rowOff>
    </xdr:from>
    <xdr:to>
      <xdr:col>16</xdr:col>
      <xdr:colOff>130175</xdr:colOff>
      <xdr:row>5</xdr:row>
      <xdr:rowOff>79376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4817726" y="406401"/>
          <a:ext cx="742949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581025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596576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219076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234631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615626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L34"/>
  <sheetViews>
    <sheetView tabSelected="1" workbookViewId="0"/>
  </sheetViews>
  <sheetFormatPr baseColWidth="10" defaultRowHeight="12.75" x14ac:dyDescent="0.2"/>
  <cols>
    <col min="5" max="5" width="12.75" customWidth="1"/>
  </cols>
  <sheetData>
    <row r="16" spans="2:6" ht="14.25" x14ac:dyDescent="0.2">
      <c r="B16" s="26" t="s">
        <v>1</v>
      </c>
      <c r="C16" s="26"/>
      <c r="D16" s="26"/>
      <c r="E16" s="26"/>
      <c r="F16" s="26"/>
    </row>
    <row r="17" spans="2:12" ht="14.25" x14ac:dyDescent="0.2">
      <c r="B17" s="1"/>
      <c r="C17" s="1"/>
      <c r="D17" s="1"/>
      <c r="E17" s="1"/>
      <c r="F17" s="1"/>
    </row>
    <row r="18" spans="2:12" ht="14.25" x14ac:dyDescent="0.2">
      <c r="B18" s="26" t="s">
        <v>103</v>
      </c>
      <c r="C18" s="26"/>
      <c r="D18" s="26"/>
      <c r="E18" s="26"/>
      <c r="F18" s="1"/>
    </row>
    <row r="19" spans="2:12" ht="14.25" x14ac:dyDescent="0.2">
      <c r="B19" s="26" t="s">
        <v>104</v>
      </c>
      <c r="C19" s="26"/>
      <c r="D19" s="26"/>
      <c r="E19" s="26"/>
      <c r="F19" s="1"/>
    </row>
    <row r="20" spans="2:12" ht="14.25" x14ac:dyDescent="0.2">
      <c r="B20" s="26" t="s">
        <v>105</v>
      </c>
      <c r="C20" s="26"/>
      <c r="D20" s="26"/>
      <c r="E20" s="26"/>
      <c r="F20" s="1"/>
    </row>
    <row r="21" spans="2:12" ht="14.25" x14ac:dyDescent="0.2">
      <c r="B21" s="26" t="s">
        <v>106</v>
      </c>
      <c r="C21" s="26"/>
      <c r="D21" s="26"/>
      <c r="E21" s="26"/>
      <c r="F21" s="1"/>
    </row>
    <row r="22" spans="2:12" ht="14.25" x14ac:dyDescent="0.2">
      <c r="B22" s="1" t="s">
        <v>107</v>
      </c>
      <c r="C22" s="1"/>
      <c r="D22" s="1"/>
      <c r="E22" s="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6"/>
      <c r="E24" s="16"/>
      <c r="F24" s="16"/>
      <c r="G24" s="16"/>
      <c r="H24" s="17"/>
      <c r="I24" s="17"/>
    </row>
    <row r="25" spans="2:12" ht="15" customHeight="1" x14ac:dyDescent="0.2">
      <c r="B25" s="26" t="s">
        <v>61</v>
      </c>
      <c r="C25" s="26"/>
      <c r="D25" s="26"/>
      <c r="E25" s="26"/>
      <c r="F25" s="26"/>
      <c r="G25" s="26"/>
      <c r="H25" s="26"/>
      <c r="I25" s="26"/>
    </row>
    <row r="26" spans="2:12" ht="14.25" x14ac:dyDescent="0.2">
      <c r="B26" s="26" t="s">
        <v>66</v>
      </c>
      <c r="C26" s="26"/>
      <c r="D26" s="26"/>
      <c r="E26" s="26"/>
      <c r="F26" s="26"/>
      <c r="G26" s="26"/>
      <c r="H26" s="26"/>
      <c r="I26" s="26"/>
    </row>
    <row r="27" spans="2:12" ht="14.25" x14ac:dyDescent="0.2">
      <c r="B27" s="26" t="s">
        <v>67</v>
      </c>
      <c r="C27" s="26"/>
      <c r="D27" s="26"/>
      <c r="E27" s="26"/>
      <c r="F27" s="26"/>
      <c r="G27" s="26"/>
      <c r="H27" s="26"/>
      <c r="I27" s="26"/>
    </row>
    <row r="28" spans="2:12" ht="14.25" x14ac:dyDescent="0.2">
      <c r="B28" s="26" t="s">
        <v>0</v>
      </c>
      <c r="C28" s="26"/>
      <c r="D28" s="26"/>
      <c r="E28" s="26"/>
      <c r="F28" s="26"/>
      <c r="G28" s="26"/>
      <c r="H28" s="26"/>
      <c r="I28" s="26"/>
    </row>
    <row r="29" spans="2:12" ht="14.25" x14ac:dyDescent="0.2">
      <c r="B29" s="26" t="s">
        <v>108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ht="14.25" x14ac:dyDescent="0.2">
      <c r="B30" s="26" t="s">
        <v>110</v>
      </c>
      <c r="C30" s="26"/>
      <c r="D30" s="26"/>
      <c r="E30" s="26"/>
      <c r="F30" s="1"/>
      <c r="G30" s="1"/>
      <c r="H30" s="1"/>
      <c r="I30" s="1"/>
      <c r="J30" s="1"/>
      <c r="K30" s="1"/>
      <c r="L30" s="1"/>
    </row>
    <row r="31" spans="2:12" ht="14.25" x14ac:dyDescent="0.2">
      <c r="B31" s="26" t="s">
        <v>111</v>
      </c>
      <c r="C31" s="26"/>
      <c r="D31" s="26"/>
      <c r="E31" s="26"/>
      <c r="F31" s="1"/>
      <c r="G31" s="1"/>
      <c r="H31" s="1"/>
      <c r="I31" s="1"/>
      <c r="J31" s="1"/>
      <c r="K31" s="1"/>
      <c r="L31" s="1"/>
    </row>
    <row r="32" spans="2:12" ht="14.25" x14ac:dyDescent="0.2">
      <c r="B32" s="26" t="s">
        <v>91</v>
      </c>
      <c r="C32" s="26"/>
      <c r="D32" s="26"/>
      <c r="E32" s="26"/>
      <c r="F32" s="26"/>
      <c r="G32" s="26"/>
      <c r="H32" s="26"/>
      <c r="I32" s="26"/>
    </row>
    <row r="33" spans="2:9" ht="14.25" x14ac:dyDescent="0.2">
      <c r="B33" s="26" t="s">
        <v>92</v>
      </c>
      <c r="C33" s="26"/>
      <c r="D33" s="26"/>
      <c r="E33" s="26"/>
      <c r="F33" s="26"/>
      <c r="G33" s="26"/>
      <c r="H33" s="26"/>
      <c r="I33" s="26"/>
    </row>
    <row r="34" spans="2:9" ht="14.25" x14ac:dyDescent="0.2">
      <c r="B34" s="26" t="s">
        <v>102</v>
      </c>
      <c r="C34" s="26"/>
      <c r="D34" s="26"/>
      <c r="E34" s="26"/>
      <c r="F34" s="26"/>
      <c r="G34" s="26"/>
      <c r="H34" s="26"/>
      <c r="I34" s="26"/>
    </row>
  </sheetData>
  <mergeCells count="19">
    <mergeCell ref="B16:F16"/>
    <mergeCell ref="B28:I28"/>
    <mergeCell ref="B32:I32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  <mergeCell ref="B34:I34"/>
    <mergeCell ref="B25:I25"/>
    <mergeCell ref="B27:I27"/>
    <mergeCell ref="B33:I33"/>
    <mergeCell ref="B29:L29"/>
    <mergeCell ref="B30:E30"/>
    <mergeCell ref="B31:E31"/>
  </mergeCells>
  <hyperlinks>
    <hyperlink ref="B18" location="'Evolución Denuncias'!A1" display="Denuncias" xr:uid="{00000000-0004-0000-0000-000000000000}"/>
    <hyperlink ref="B19" location="'Evolución Renuncias'!A1" display="Renuncias" xr:uid="{00000000-0004-0000-0000-000001000000}"/>
    <hyperlink ref="B20" location="'Evolución Víctimas'!A1" display="Víctimas" xr:uid="{00000000-0004-0000-0000-000002000000}"/>
    <hyperlink ref="B21" location="'Total Órdenes y Medidas'!A1" display="Órdenes y Medidas" xr:uid="{00000000-0004-0000-0000-000003000000}"/>
    <hyperlink ref="B22" location="'Personas Enjuiciadas'!A1" display="Personas Enjuiciadas" xr:uid="{00000000-0004-0000-0000-000004000000}"/>
    <hyperlink ref="B32" location="Aud.Prov.!A1" display="Audiencia Provincial" xr:uid="{00000000-0004-0000-0000-000005000000}"/>
    <hyperlink ref="B24" location="Penal!A1" display="Juzgado de lo Penal" xr:uid="{00000000-0004-0000-0000-000006000000}"/>
    <hyperlink ref="B26" location="'Jdos Menores_Personas Enjuiciad'!A1" display="Juzgados de Menores/Procesos de Violencia de Género/Personas Enjuiciadas" xr:uid="{00000000-0004-0000-0000-000007000000}"/>
    <hyperlink ref="B28" location="Guardia!A1" display="Juzgado de Instrucción en funciones de Guardia" xr:uid="{00000000-0004-0000-0000-000008000000}"/>
    <hyperlink ref="B20:C20" location="'Evolución Víctimas'!A1" display="Víctimas" xr:uid="{00000000-0004-0000-0000-000009000000}"/>
    <hyperlink ref="B21:C21" location="'Evolución Órdenes y Medidas'!A1" display="Órdenes y Medidas" xr:uid="{00000000-0004-0000-0000-00000A000000}"/>
    <hyperlink ref="B22:C22" location="'Personas Enjuiciadas'!A1" display="Personas Enjuiciadas" xr:uid="{00000000-0004-0000-0000-00000B000000}"/>
    <hyperlink ref="B24:I24" location="'Jdos Penal_Personas Enjuiciadas'!A1" display="Juzgados de lo Penal/Procesos de Violencia de Género/Personas Enjuiciadas" xr:uid="{00000000-0004-0000-0000-00000C000000}"/>
    <hyperlink ref="B25" location="'Jdos Penal_Sentencias'!A1" display="Juzgados de lo Penal/Procesos de Violencia de Género/Sentencias" xr:uid="{00000000-0004-0000-0000-00000D000000}"/>
    <hyperlink ref="B27" location="'Jdos Menores_Personas Enjuiciad'!A1" display="Juzgados de Menores/Procesos de Violencia de Género/Personas Enjuiciadas" xr:uid="{00000000-0004-0000-0000-00000E000000}"/>
    <hyperlink ref="B27:I27" location="'Jdos Menores_Sentencias'!A1" display="Juzgados de Menores/Procesos de Violencia de Género/Sentencias" xr:uid="{00000000-0004-0000-0000-00000F000000}"/>
    <hyperlink ref="B28:I28" location="'Jdos Guardia_Asuntos'!A1" display="Juzgados de Instrucción en funciones de Guardia/Procesos de Violencia de Género" xr:uid="{00000000-0004-0000-0000-000010000000}"/>
    <hyperlink ref="B29" location="Guardia!A1" display="Juzgado de Instrucción en funciones de Guardia" xr:uid="{00000000-0004-0000-0000-000011000000}"/>
    <hyperlink ref="B29:I29" location="'Jdos Guardia_Órdenes Protección'!A1" display="Juzgados de Instrucción en funciones de Guardia/Procesos de Violencia de Género" xr:uid="{00000000-0004-0000-0000-000012000000}"/>
    <hyperlink ref="B32:I32" location="'Audiencias_Pers Enjuiciadas'!A1" display="Audiencia Provincial/Procesos de Violencia de Género/Total Personas Enjuiciadas" xr:uid="{00000000-0004-0000-0000-000013000000}"/>
    <hyperlink ref="B33:I33" location="'Audiencias_Pers Enjuic por Sexo'!A1" display="Audiencia Provincial/Procesos de Violencia de Género/Personas Enjuiciadas por Sexo" xr:uid="{00000000-0004-0000-0000-000014000000}"/>
    <hyperlink ref="B34:I34" location="Audiencias_Sentencias!A1" display="Audiencia Provincial/Procesos de Violencia de Género/Sentencias" xr:uid="{00000000-0004-0000-0000-000015000000}"/>
    <hyperlink ref="B30:E30" location="'Jdos Guardia_Asuntos'!A1" display="Juzgados de Guardia/Asuntos" xr:uid="{00000000-0004-0000-0000-000016000000}"/>
    <hyperlink ref="B31:F31" location="'Jdos Guardia_Órdenes Protección'!A1" display="Juzgados de Guardia/Órdenes de Protección" xr:uid="{00000000-0004-0000-0000-00001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27" t="s">
        <v>119</v>
      </c>
      <c r="D8" s="28"/>
      <c r="E8" s="28"/>
      <c r="F8" s="28"/>
      <c r="G8" s="28"/>
      <c r="H8" s="28"/>
      <c r="I8" s="28"/>
      <c r="J8" s="28"/>
      <c r="K8" s="27" t="s">
        <v>120</v>
      </c>
      <c r="L8" s="28"/>
      <c r="M8" s="28"/>
      <c r="N8" s="28"/>
      <c r="O8" s="28"/>
      <c r="P8" s="28"/>
      <c r="Q8" s="28"/>
      <c r="R8" s="28"/>
    </row>
    <row r="9" spans="2:18" ht="44.1" customHeight="1" thickBot="1" x14ac:dyDescent="0.25">
      <c r="C9" s="29" t="s">
        <v>20</v>
      </c>
      <c r="D9" s="31" t="s">
        <v>28</v>
      </c>
      <c r="E9" s="33" t="s">
        <v>21</v>
      </c>
      <c r="F9" s="40" t="s">
        <v>22</v>
      </c>
      <c r="G9" s="41"/>
      <c r="H9" s="42"/>
      <c r="I9" s="33" t="s">
        <v>23</v>
      </c>
      <c r="J9" s="33" t="s">
        <v>24</v>
      </c>
      <c r="K9" s="33" t="s">
        <v>20</v>
      </c>
      <c r="L9" s="31" t="s">
        <v>28</v>
      </c>
      <c r="M9" s="33" t="s">
        <v>21</v>
      </c>
      <c r="N9" s="40" t="s">
        <v>22</v>
      </c>
      <c r="O9" s="41"/>
      <c r="P9" s="42"/>
      <c r="Q9" s="33" t="s">
        <v>23</v>
      </c>
      <c r="R9" s="33" t="s">
        <v>24</v>
      </c>
    </row>
    <row r="10" spans="2:18" ht="44.1" customHeight="1" thickBot="1" x14ac:dyDescent="0.25">
      <c r="C10" s="43"/>
      <c r="D10" s="44"/>
      <c r="E10" s="39"/>
      <c r="F10" s="10" t="s">
        <v>25</v>
      </c>
      <c r="G10" s="10" t="s">
        <v>26</v>
      </c>
      <c r="H10" s="10" t="s">
        <v>27</v>
      </c>
      <c r="I10" s="39"/>
      <c r="J10" s="39"/>
      <c r="K10" s="39"/>
      <c r="L10" s="44"/>
      <c r="M10" s="39"/>
      <c r="N10" s="10" t="s">
        <v>25</v>
      </c>
      <c r="O10" s="10" t="s">
        <v>26</v>
      </c>
      <c r="P10" s="10" t="s">
        <v>27</v>
      </c>
      <c r="Q10" s="39"/>
      <c r="R10" s="39"/>
    </row>
    <row r="11" spans="2:18" ht="20.100000000000001" customHeight="1" thickBot="1" x14ac:dyDescent="0.25">
      <c r="B11" s="5" t="s">
        <v>2</v>
      </c>
      <c r="C11" s="11">
        <v>10432</v>
      </c>
      <c r="D11" s="11">
        <v>37</v>
      </c>
      <c r="E11" s="11">
        <v>3</v>
      </c>
      <c r="F11" s="11">
        <v>7856</v>
      </c>
      <c r="G11" s="11">
        <v>154</v>
      </c>
      <c r="H11" s="11">
        <v>1456</v>
      </c>
      <c r="I11" s="11">
        <v>568</v>
      </c>
      <c r="J11" s="11">
        <v>358</v>
      </c>
      <c r="K11" s="11">
        <v>10811</v>
      </c>
      <c r="L11" s="11">
        <v>91</v>
      </c>
      <c r="M11" s="11">
        <v>5</v>
      </c>
      <c r="N11" s="11">
        <v>7788</v>
      </c>
      <c r="O11" s="11">
        <v>184</v>
      </c>
      <c r="P11" s="11">
        <v>1285</v>
      </c>
      <c r="Q11" s="11">
        <v>982</v>
      </c>
      <c r="R11" s="11">
        <v>476</v>
      </c>
    </row>
    <row r="12" spans="2:18" ht="20.100000000000001" customHeight="1" thickBot="1" x14ac:dyDescent="0.25">
      <c r="B12" s="6" t="s">
        <v>3</v>
      </c>
      <c r="C12" s="11">
        <v>1408</v>
      </c>
      <c r="D12" s="11">
        <v>7</v>
      </c>
      <c r="E12" s="11">
        <v>1</v>
      </c>
      <c r="F12" s="11">
        <v>877</v>
      </c>
      <c r="G12" s="11">
        <v>31</v>
      </c>
      <c r="H12" s="11">
        <v>385</v>
      </c>
      <c r="I12" s="11">
        <v>96</v>
      </c>
      <c r="J12" s="11">
        <v>11</v>
      </c>
      <c r="K12" s="11">
        <v>1200</v>
      </c>
      <c r="L12" s="11">
        <v>20</v>
      </c>
      <c r="M12" s="11">
        <v>6</v>
      </c>
      <c r="N12" s="11">
        <v>721</v>
      </c>
      <c r="O12" s="11">
        <v>12</v>
      </c>
      <c r="P12" s="11">
        <v>305</v>
      </c>
      <c r="Q12" s="11">
        <v>110</v>
      </c>
      <c r="R12" s="11">
        <v>26</v>
      </c>
    </row>
    <row r="13" spans="2:18" ht="20.100000000000001" customHeight="1" thickBot="1" x14ac:dyDescent="0.25">
      <c r="B13" s="6" t="s">
        <v>4</v>
      </c>
      <c r="C13" s="11">
        <v>942</v>
      </c>
      <c r="D13" s="11">
        <v>6</v>
      </c>
      <c r="E13" s="11">
        <v>3</v>
      </c>
      <c r="F13" s="11">
        <v>611</v>
      </c>
      <c r="G13" s="11">
        <v>5</v>
      </c>
      <c r="H13" s="11">
        <v>173</v>
      </c>
      <c r="I13" s="11">
        <v>120</v>
      </c>
      <c r="J13" s="11">
        <v>24</v>
      </c>
      <c r="K13" s="11">
        <v>885</v>
      </c>
      <c r="L13" s="11">
        <v>20</v>
      </c>
      <c r="M13" s="11">
        <v>1</v>
      </c>
      <c r="N13" s="11">
        <v>457</v>
      </c>
      <c r="O13" s="11">
        <v>7</v>
      </c>
      <c r="P13" s="11">
        <v>205</v>
      </c>
      <c r="Q13" s="11">
        <v>152</v>
      </c>
      <c r="R13" s="11">
        <v>43</v>
      </c>
    </row>
    <row r="14" spans="2:18" ht="20.100000000000001" customHeight="1" thickBot="1" x14ac:dyDescent="0.25">
      <c r="B14" s="6" t="s">
        <v>5</v>
      </c>
      <c r="C14" s="11">
        <v>1886</v>
      </c>
      <c r="D14" s="11">
        <v>196</v>
      </c>
      <c r="E14" s="11">
        <v>11</v>
      </c>
      <c r="F14" s="11">
        <v>1082</v>
      </c>
      <c r="G14" s="11">
        <v>44</v>
      </c>
      <c r="H14" s="11">
        <v>386</v>
      </c>
      <c r="I14" s="11">
        <v>161</v>
      </c>
      <c r="J14" s="11">
        <v>6</v>
      </c>
      <c r="K14" s="11">
        <v>1878</v>
      </c>
      <c r="L14" s="11">
        <v>112</v>
      </c>
      <c r="M14" s="11">
        <v>9</v>
      </c>
      <c r="N14" s="11">
        <v>1023</v>
      </c>
      <c r="O14" s="11">
        <v>55</v>
      </c>
      <c r="P14" s="11">
        <v>437</v>
      </c>
      <c r="Q14" s="11">
        <v>198</v>
      </c>
      <c r="R14" s="11">
        <v>44</v>
      </c>
    </row>
    <row r="15" spans="2:18" ht="20.100000000000001" customHeight="1" thickBot="1" x14ac:dyDescent="0.25">
      <c r="B15" s="6" t="s">
        <v>6</v>
      </c>
      <c r="C15" s="11">
        <v>2767</v>
      </c>
      <c r="D15" s="11">
        <v>8</v>
      </c>
      <c r="E15" s="11">
        <v>2</v>
      </c>
      <c r="F15" s="11">
        <v>1799</v>
      </c>
      <c r="G15" s="11">
        <v>50</v>
      </c>
      <c r="H15" s="11">
        <v>480</v>
      </c>
      <c r="I15" s="11">
        <v>340</v>
      </c>
      <c r="J15" s="11">
        <v>88</v>
      </c>
      <c r="K15" s="11">
        <v>4001</v>
      </c>
      <c r="L15" s="11">
        <v>23</v>
      </c>
      <c r="M15" s="11">
        <v>1</v>
      </c>
      <c r="N15" s="11">
        <v>2482</v>
      </c>
      <c r="O15" s="11">
        <v>54</v>
      </c>
      <c r="P15" s="11">
        <v>974</v>
      </c>
      <c r="Q15" s="11">
        <v>435</v>
      </c>
      <c r="R15" s="11">
        <v>32</v>
      </c>
    </row>
    <row r="16" spans="2:18" ht="20.100000000000001" customHeight="1" thickBot="1" x14ac:dyDescent="0.25">
      <c r="B16" s="6" t="s">
        <v>7</v>
      </c>
      <c r="C16" s="11">
        <v>559</v>
      </c>
      <c r="D16" s="11">
        <v>4</v>
      </c>
      <c r="E16" s="11">
        <v>0</v>
      </c>
      <c r="F16" s="11">
        <v>301</v>
      </c>
      <c r="G16" s="11">
        <v>0</v>
      </c>
      <c r="H16" s="11">
        <v>88</v>
      </c>
      <c r="I16" s="11">
        <v>31</v>
      </c>
      <c r="J16" s="11">
        <v>135</v>
      </c>
      <c r="K16" s="11">
        <v>545</v>
      </c>
      <c r="L16" s="11">
        <v>0</v>
      </c>
      <c r="M16" s="11">
        <v>0</v>
      </c>
      <c r="N16" s="11">
        <v>344</v>
      </c>
      <c r="O16" s="11">
        <v>6</v>
      </c>
      <c r="P16" s="11">
        <v>140</v>
      </c>
      <c r="Q16" s="11">
        <v>30</v>
      </c>
      <c r="R16" s="11">
        <v>25</v>
      </c>
    </row>
    <row r="17" spans="2:18" ht="20.100000000000001" customHeight="1" thickBot="1" x14ac:dyDescent="0.25">
      <c r="B17" s="6" t="s">
        <v>8</v>
      </c>
      <c r="C17" s="11">
        <v>1529</v>
      </c>
      <c r="D17" s="11">
        <v>3</v>
      </c>
      <c r="E17" s="11">
        <v>0</v>
      </c>
      <c r="F17" s="11">
        <v>1309</v>
      </c>
      <c r="G17" s="11">
        <v>15</v>
      </c>
      <c r="H17" s="11">
        <v>168</v>
      </c>
      <c r="I17" s="11">
        <v>15</v>
      </c>
      <c r="J17" s="11">
        <v>19</v>
      </c>
      <c r="K17" s="11">
        <v>1542</v>
      </c>
      <c r="L17" s="11">
        <v>4</v>
      </c>
      <c r="M17" s="11">
        <v>0</v>
      </c>
      <c r="N17" s="11">
        <v>1120</v>
      </c>
      <c r="O17" s="11">
        <v>44</v>
      </c>
      <c r="P17" s="11">
        <v>337</v>
      </c>
      <c r="Q17" s="11">
        <v>32</v>
      </c>
      <c r="R17" s="11">
        <v>5</v>
      </c>
    </row>
    <row r="18" spans="2:18" ht="20.100000000000001" customHeight="1" thickBot="1" x14ac:dyDescent="0.25">
      <c r="B18" s="6" t="s">
        <v>9</v>
      </c>
      <c r="C18" s="11">
        <v>1695</v>
      </c>
      <c r="D18" s="11">
        <v>23</v>
      </c>
      <c r="E18" s="11">
        <v>0</v>
      </c>
      <c r="F18" s="11">
        <v>1284</v>
      </c>
      <c r="G18" s="11">
        <v>55</v>
      </c>
      <c r="H18" s="11">
        <v>213</v>
      </c>
      <c r="I18" s="11">
        <v>76</v>
      </c>
      <c r="J18" s="11">
        <v>44</v>
      </c>
      <c r="K18" s="11">
        <v>1799</v>
      </c>
      <c r="L18" s="11">
        <v>17</v>
      </c>
      <c r="M18" s="11">
        <v>11</v>
      </c>
      <c r="N18" s="11">
        <v>1335</v>
      </c>
      <c r="O18" s="11">
        <v>31</v>
      </c>
      <c r="P18" s="11">
        <v>267</v>
      </c>
      <c r="Q18" s="11">
        <v>90</v>
      </c>
      <c r="R18" s="11">
        <v>48</v>
      </c>
    </row>
    <row r="19" spans="2:18" ht="20.100000000000001" customHeight="1" thickBot="1" x14ac:dyDescent="0.25">
      <c r="B19" s="6" t="s">
        <v>10</v>
      </c>
      <c r="C19" s="11">
        <v>6431</v>
      </c>
      <c r="D19" s="11">
        <v>62</v>
      </c>
      <c r="E19" s="11">
        <v>4</v>
      </c>
      <c r="F19" s="11">
        <v>4829</v>
      </c>
      <c r="G19" s="11">
        <v>72</v>
      </c>
      <c r="H19" s="11">
        <v>949</v>
      </c>
      <c r="I19" s="11">
        <v>477</v>
      </c>
      <c r="J19" s="11">
        <v>38</v>
      </c>
      <c r="K19" s="11">
        <v>6382</v>
      </c>
      <c r="L19" s="11">
        <v>20</v>
      </c>
      <c r="M19" s="11">
        <v>2</v>
      </c>
      <c r="N19" s="11">
        <v>4839</v>
      </c>
      <c r="O19" s="11">
        <v>73</v>
      </c>
      <c r="P19" s="11">
        <v>965</v>
      </c>
      <c r="Q19" s="11">
        <v>422</v>
      </c>
      <c r="R19" s="11">
        <v>61</v>
      </c>
    </row>
    <row r="20" spans="2:18" ht="20.100000000000001" customHeight="1" thickBot="1" x14ac:dyDescent="0.25">
      <c r="B20" s="6" t="s">
        <v>11</v>
      </c>
      <c r="C20" s="11">
        <v>7240</v>
      </c>
      <c r="D20" s="11">
        <v>60</v>
      </c>
      <c r="E20" s="11">
        <v>5</v>
      </c>
      <c r="F20" s="11">
        <v>4583</v>
      </c>
      <c r="G20" s="11">
        <v>154</v>
      </c>
      <c r="H20" s="11">
        <v>1338</v>
      </c>
      <c r="I20" s="11">
        <v>770</v>
      </c>
      <c r="J20" s="11">
        <v>330</v>
      </c>
      <c r="K20" s="11">
        <v>6982</v>
      </c>
      <c r="L20" s="11">
        <v>51</v>
      </c>
      <c r="M20" s="11">
        <v>27</v>
      </c>
      <c r="N20" s="11">
        <v>4617</v>
      </c>
      <c r="O20" s="11">
        <v>251</v>
      </c>
      <c r="P20" s="11">
        <v>917</v>
      </c>
      <c r="Q20" s="11">
        <v>627</v>
      </c>
      <c r="R20" s="11">
        <v>492</v>
      </c>
    </row>
    <row r="21" spans="2:18" ht="20.100000000000001" customHeight="1" thickBot="1" x14ac:dyDescent="0.25">
      <c r="B21" s="6" t="s">
        <v>12</v>
      </c>
      <c r="C21" s="11">
        <v>838</v>
      </c>
      <c r="D21" s="11">
        <v>10</v>
      </c>
      <c r="E21" s="11">
        <v>9</v>
      </c>
      <c r="F21" s="11">
        <v>522</v>
      </c>
      <c r="G21" s="11">
        <v>28</v>
      </c>
      <c r="H21" s="11">
        <v>179</v>
      </c>
      <c r="I21" s="11">
        <v>61</v>
      </c>
      <c r="J21" s="11">
        <v>29</v>
      </c>
      <c r="K21" s="11">
        <v>797</v>
      </c>
      <c r="L21" s="11">
        <v>0</v>
      </c>
      <c r="M21" s="11">
        <v>0</v>
      </c>
      <c r="N21" s="11">
        <v>582</v>
      </c>
      <c r="O21" s="11">
        <v>14</v>
      </c>
      <c r="P21" s="11">
        <v>145</v>
      </c>
      <c r="Q21" s="11">
        <v>48</v>
      </c>
      <c r="R21" s="11">
        <v>8</v>
      </c>
    </row>
    <row r="22" spans="2:18" ht="20.100000000000001" customHeight="1" thickBot="1" x14ac:dyDescent="0.25">
      <c r="B22" s="6" t="s">
        <v>13</v>
      </c>
      <c r="C22" s="11">
        <v>1955</v>
      </c>
      <c r="D22" s="11">
        <v>34</v>
      </c>
      <c r="E22" s="11">
        <v>3</v>
      </c>
      <c r="F22" s="11">
        <v>1338</v>
      </c>
      <c r="G22" s="11">
        <v>20</v>
      </c>
      <c r="H22" s="11">
        <v>360</v>
      </c>
      <c r="I22" s="11">
        <v>105</v>
      </c>
      <c r="J22" s="11">
        <v>95</v>
      </c>
      <c r="K22" s="11">
        <v>2051</v>
      </c>
      <c r="L22" s="11">
        <v>17</v>
      </c>
      <c r="M22" s="11">
        <v>0</v>
      </c>
      <c r="N22" s="11">
        <v>1684</v>
      </c>
      <c r="O22" s="11">
        <v>21</v>
      </c>
      <c r="P22" s="11">
        <v>231</v>
      </c>
      <c r="Q22" s="11">
        <v>62</v>
      </c>
      <c r="R22" s="11">
        <v>36</v>
      </c>
    </row>
    <row r="23" spans="2:18" ht="20.100000000000001" customHeight="1" thickBot="1" x14ac:dyDescent="0.25">
      <c r="B23" s="6" t="s">
        <v>14</v>
      </c>
      <c r="C23" s="11">
        <v>8045</v>
      </c>
      <c r="D23" s="11">
        <v>37</v>
      </c>
      <c r="E23" s="11">
        <v>28</v>
      </c>
      <c r="F23" s="11">
        <v>6342</v>
      </c>
      <c r="G23" s="11">
        <v>75</v>
      </c>
      <c r="H23" s="11">
        <v>924</v>
      </c>
      <c r="I23" s="11">
        <v>301</v>
      </c>
      <c r="J23" s="11">
        <v>338</v>
      </c>
      <c r="K23" s="11">
        <v>7996</v>
      </c>
      <c r="L23" s="11">
        <v>78</v>
      </c>
      <c r="M23" s="11">
        <v>38</v>
      </c>
      <c r="N23" s="11">
        <v>5698</v>
      </c>
      <c r="O23" s="11">
        <v>66</v>
      </c>
      <c r="P23" s="11">
        <v>1578</v>
      </c>
      <c r="Q23" s="11">
        <v>330</v>
      </c>
      <c r="R23" s="11">
        <v>208</v>
      </c>
    </row>
    <row r="24" spans="2:18" ht="20.100000000000001" customHeight="1" thickBot="1" x14ac:dyDescent="0.25">
      <c r="B24" s="6" t="s">
        <v>15</v>
      </c>
      <c r="C24" s="11">
        <v>2103</v>
      </c>
      <c r="D24" s="11">
        <v>0</v>
      </c>
      <c r="E24" s="11">
        <v>0</v>
      </c>
      <c r="F24" s="11">
        <v>1499</v>
      </c>
      <c r="G24" s="11">
        <v>62</v>
      </c>
      <c r="H24" s="11">
        <v>414</v>
      </c>
      <c r="I24" s="11">
        <v>127</v>
      </c>
      <c r="J24" s="11">
        <v>1</v>
      </c>
      <c r="K24" s="11">
        <v>1985</v>
      </c>
      <c r="L24" s="11">
        <v>15</v>
      </c>
      <c r="M24" s="11">
        <v>0</v>
      </c>
      <c r="N24" s="11">
        <v>1345</v>
      </c>
      <c r="O24" s="11">
        <v>35</v>
      </c>
      <c r="P24" s="11">
        <v>468</v>
      </c>
      <c r="Q24" s="11">
        <v>97</v>
      </c>
      <c r="R24" s="11">
        <v>25</v>
      </c>
    </row>
    <row r="25" spans="2:18" ht="20.100000000000001" customHeight="1" thickBot="1" x14ac:dyDescent="0.25">
      <c r="B25" s="6" t="s">
        <v>16</v>
      </c>
      <c r="C25" s="11">
        <v>784</v>
      </c>
      <c r="D25" s="11">
        <v>4</v>
      </c>
      <c r="E25" s="11">
        <v>0</v>
      </c>
      <c r="F25" s="11">
        <v>632</v>
      </c>
      <c r="G25" s="11">
        <v>3</v>
      </c>
      <c r="H25" s="11">
        <v>74</v>
      </c>
      <c r="I25" s="11">
        <v>31</v>
      </c>
      <c r="J25" s="11">
        <v>40</v>
      </c>
      <c r="K25" s="11">
        <v>949</v>
      </c>
      <c r="L25" s="11">
        <v>0</v>
      </c>
      <c r="M25" s="11">
        <v>0</v>
      </c>
      <c r="N25" s="11">
        <v>756</v>
      </c>
      <c r="O25" s="11">
        <v>3</v>
      </c>
      <c r="P25" s="11">
        <v>73</v>
      </c>
      <c r="Q25" s="11">
        <v>68</v>
      </c>
      <c r="R25" s="11">
        <v>49</v>
      </c>
    </row>
    <row r="26" spans="2:18" ht="20.100000000000001" customHeight="1" thickBot="1" x14ac:dyDescent="0.25">
      <c r="B26" s="7" t="s">
        <v>17</v>
      </c>
      <c r="C26" s="11">
        <v>1675</v>
      </c>
      <c r="D26" s="11">
        <v>44</v>
      </c>
      <c r="E26" s="11">
        <v>0</v>
      </c>
      <c r="F26" s="11">
        <v>1093</v>
      </c>
      <c r="G26" s="11">
        <v>30</v>
      </c>
      <c r="H26" s="11">
        <v>436</v>
      </c>
      <c r="I26" s="11">
        <v>51</v>
      </c>
      <c r="J26" s="11">
        <v>21</v>
      </c>
      <c r="K26" s="11">
        <v>1812</v>
      </c>
      <c r="L26" s="11">
        <v>33</v>
      </c>
      <c r="M26" s="11">
        <v>6</v>
      </c>
      <c r="N26" s="11">
        <v>1231</v>
      </c>
      <c r="O26" s="11">
        <v>32</v>
      </c>
      <c r="P26" s="11">
        <v>480</v>
      </c>
      <c r="Q26" s="11">
        <v>22</v>
      </c>
      <c r="R26" s="11">
        <v>8</v>
      </c>
    </row>
    <row r="27" spans="2:18" ht="20.100000000000001" customHeight="1" thickBot="1" x14ac:dyDescent="0.25">
      <c r="B27" s="8" t="s">
        <v>18</v>
      </c>
      <c r="C27" s="11">
        <v>247</v>
      </c>
      <c r="D27" s="11">
        <v>2</v>
      </c>
      <c r="E27" s="11">
        <v>0</v>
      </c>
      <c r="F27" s="11">
        <v>241</v>
      </c>
      <c r="G27" s="11">
        <v>0</v>
      </c>
      <c r="H27" s="11">
        <v>4</v>
      </c>
      <c r="I27" s="11">
        <v>0</v>
      </c>
      <c r="J27" s="11">
        <v>0</v>
      </c>
      <c r="K27" s="11">
        <v>282</v>
      </c>
      <c r="L27" s="11">
        <v>0</v>
      </c>
      <c r="M27" s="11">
        <v>0</v>
      </c>
      <c r="N27" s="11">
        <v>224</v>
      </c>
      <c r="O27" s="11">
        <v>0</v>
      </c>
      <c r="P27" s="11">
        <v>58</v>
      </c>
      <c r="Q27" s="11">
        <v>0</v>
      </c>
      <c r="R27" s="11">
        <v>0</v>
      </c>
    </row>
    <row r="28" spans="2:18" ht="20.100000000000001" customHeight="1" thickBot="1" x14ac:dyDescent="0.25">
      <c r="B28" s="9" t="s">
        <v>19</v>
      </c>
      <c r="C28" s="12">
        <f>SUM(C11:C27)</f>
        <v>50536</v>
      </c>
      <c r="D28" s="12">
        <f t="shared" ref="D28:R28" si="0">SUM(D11:D27)</f>
        <v>537</v>
      </c>
      <c r="E28" s="12">
        <f t="shared" si="0"/>
        <v>69</v>
      </c>
      <c r="F28" s="12">
        <f t="shared" si="0"/>
        <v>36198</v>
      </c>
      <c r="G28" s="12">
        <f t="shared" si="0"/>
        <v>798</v>
      </c>
      <c r="H28" s="12">
        <f t="shared" si="0"/>
        <v>8027</v>
      </c>
      <c r="I28" s="12">
        <f t="shared" si="0"/>
        <v>3330</v>
      </c>
      <c r="J28" s="12">
        <f t="shared" si="0"/>
        <v>1577</v>
      </c>
      <c r="K28" s="12">
        <f t="shared" si="0"/>
        <v>51897</v>
      </c>
      <c r="L28" s="12">
        <f t="shared" si="0"/>
        <v>501</v>
      </c>
      <c r="M28" s="12">
        <f t="shared" si="0"/>
        <v>106</v>
      </c>
      <c r="N28" s="12">
        <f t="shared" si="0"/>
        <v>36246</v>
      </c>
      <c r="O28" s="12">
        <f t="shared" si="0"/>
        <v>888</v>
      </c>
      <c r="P28" s="12">
        <f t="shared" si="0"/>
        <v>8865</v>
      </c>
      <c r="Q28" s="12">
        <f t="shared" si="0"/>
        <v>3705</v>
      </c>
      <c r="R28" s="12">
        <f t="shared" si="0"/>
        <v>1586</v>
      </c>
    </row>
    <row r="29" spans="2:18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2" spans="2:18" ht="15" thickBot="1" x14ac:dyDescent="0.25">
      <c r="B32" s="13"/>
      <c r="C32" s="27" t="s">
        <v>109</v>
      </c>
      <c r="D32" s="28"/>
      <c r="E32" s="28"/>
      <c r="F32" s="28"/>
      <c r="G32" s="28"/>
      <c r="H32" s="28"/>
      <c r="I32" s="28"/>
      <c r="J32" s="28"/>
    </row>
    <row r="33" spans="2:10" ht="15" thickBot="1" x14ac:dyDescent="0.25">
      <c r="B33" s="13"/>
      <c r="C33" s="38" t="s">
        <v>121</v>
      </c>
      <c r="D33" s="38"/>
      <c r="E33" s="38"/>
      <c r="F33" s="38"/>
      <c r="G33" s="38"/>
      <c r="H33" s="38"/>
      <c r="I33" s="38"/>
      <c r="J33" s="38"/>
    </row>
    <row r="34" spans="2:10" ht="44.25" customHeight="1" thickBot="1" x14ac:dyDescent="0.25">
      <c r="B34" s="13"/>
      <c r="C34" s="29" t="s">
        <v>20</v>
      </c>
      <c r="D34" s="31" t="s">
        <v>28</v>
      </c>
      <c r="E34" s="33" t="s">
        <v>21</v>
      </c>
      <c r="F34" s="35" t="s">
        <v>22</v>
      </c>
      <c r="G34" s="36"/>
      <c r="H34" s="37"/>
      <c r="I34" s="33" t="s">
        <v>23</v>
      </c>
      <c r="J34" s="33" t="s">
        <v>24</v>
      </c>
    </row>
    <row r="35" spans="2:10" ht="44.25" customHeight="1" thickBot="1" x14ac:dyDescent="0.25">
      <c r="B35" s="13"/>
      <c r="C35" s="30"/>
      <c r="D35" s="32"/>
      <c r="E35" s="34"/>
      <c r="F35" s="10" t="s">
        <v>25</v>
      </c>
      <c r="G35" s="10" t="s">
        <v>26</v>
      </c>
      <c r="H35" s="10" t="s">
        <v>27</v>
      </c>
      <c r="I35" s="34"/>
      <c r="J35" s="34"/>
    </row>
    <row r="36" spans="2:10" ht="20.100000000000001" customHeight="1" thickBot="1" x14ac:dyDescent="0.25">
      <c r="B36" s="5" t="s">
        <v>2</v>
      </c>
      <c r="C36" s="14">
        <f t="shared" ref="C36:J36" si="1">IF(C11&gt;0,(K11-C11)/C11,"-")</f>
        <v>3.6330521472392636E-2</v>
      </c>
      <c r="D36" s="14">
        <f t="shared" si="1"/>
        <v>1.4594594594594594</v>
      </c>
      <c r="E36" s="14">
        <f t="shared" si="1"/>
        <v>0.66666666666666663</v>
      </c>
      <c r="F36" s="14">
        <f t="shared" si="1"/>
        <v>-8.6558044806517315E-3</v>
      </c>
      <c r="G36" s="14">
        <f t="shared" si="1"/>
        <v>0.19480519480519481</v>
      </c>
      <c r="H36" s="14">
        <f t="shared" si="1"/>
        <v>-0.11744505494505494</v>
      </c>
      <c r="I36" s="14">
        <f t="shared" si="1"/>
        <v>0.72887323943661975</v>
      </c>
      <c r="J36" s="14">
        <f t="shared" si="1"/>
        <v>0.32960893854748602</v>
      </c>
    </row>
    <row r="37" spans="2:10" ht="20.100000000000001" customHeight="1" thickBot="1" x14ac:dyDescent="0.25">
      <c r="B37" s="6" t="s">
        <v>3</v>
      </c>
      <c r="C37" s="14">
        <f t="shared" ref="C37:J37" si="2">IF(C12&gt;0,(K12-C12)/C12,"-")</f>
        <v>-0.14772727272727273</v>
      </c>
      <c r="D37" s="14">
        <f t="shared" si="2"/>
        <v>1.8571428571428572</v>
      </c>
      <c r="E37" s="14">
        <f t="shared" si="2"/>
        <v>5</v>
      </c>
      <c r="F37" s="14">
        <f t="shared" si="2"/>
        <v>-0.17787913340935005</v>
      </c>
      <c r="G37" s="14">
        <f t="shared" si="2"/>
        <v>-0.61290322580645162</v>
      </c>
      <c r="H37" s="14">
        <f t="shared" si="2"/>
        <v>-0.20779220779220781</v>
      </c>
      <c r="I37" s="14">
        <f t="shared" si="2"/>
        <v>0.14583333333333334</v>
      </c>
      <c r="J37" s="14">
        <f t="shared" si="2"/>
        <v>1.3636363636363635</v>
      </c>
    </row>
    <row r="38" spans="2:10" ht="20.100000000000001" customHeight="1" thickBot="1" x14ac:dyDescent="0.25">
      <c r="B38" s="6" t="s">
        <v>4</v>
      </c>
      <c r="C38" s="14">
        <f t="shared" ref="C38:J38" si="3">IF(C13&gt;0,(K13-C13)/C13,"-")</f>
        <v>-6.0509554140127389E-2</v>
      </c>
      <c r="D38" s="14">
        <f t="shared" si="3"/>
        <v>2.3333333333333335</v>
      </c>
      <c r="E38" s="14">
        <f t="shared" si="3"/>
        <v>-0.66666666666666663</v>
      </c>
      <c r="F38" s="14">
        <f t="shared" si="3"/>
        <v>-0.25204582651391161</v>
      </c>
      <c r="G38" s="14">
        <f t="shared" si="3"/>
        <v>0.4</v>
      </c>
      <c r="H38" s="14">
        <f t="shared" si="3"/>
        <v>0.18497109826589594</v>
      </c>
      <c r="I38" s="14">
        <f t="shared" si="3"/>
        <v>0.26666666666666666</v>
      </c>
      <c r="J38" s="14">
        <f t="shared" si="3"/>
        <v>0.79166666666666663</v>
      </c>
    </row>
    <row r="39" spans="2:10" ht="20.100000000000001" customHeight="1" thickBot="1" x14ac:dyDescent="0.25">
      <c r="B39" s="6" t="s">
        <v>5</v>
      </c>
      <c r="C39" s="14">
        <f t="shared" ref="C39:J39" si="4">IF(C14&gt;0,(K14-C14)/C14,"-")</f>
        <v>-4.2417815482502655E-3</v>
      </c>
      <c r="D39" s="14">
        <f t="shared" si="4"/>
        <v>-0.42857142857142855</v>
      </c>
      <c r="E39" s="14">
        <f t="shared" si="4"/>
        <v>-0.18181818181818182</v>
      </c>
      <c r="F39" s="14">
        <f t="shared" si="4"/>
        <v>-5.4528650646950096E-2</v>
      </c>
      <c r="G39" s="14">
        <f t="shared" si="4"/>
        <v>0.25</v>
      </c>
      <c r="H39" s="14">
        <f t="shared" si="4"/>
        <v>0.13212435233160622</v>
      </c>
      <c r="I39" s="14">
        <f t="shared" si="4"/>
        <v>0.22981366459627328</v>
      </c>
      <c r="J39" s="14">
        <f t="shared" si="4"/>
        <v>6.333333333333333</v>
      </c>
    </row>
    <row r="40" spans="2:10" ht="20.100000000000001" customHeight="1" thickBot="1" x14ac:dyDescent="0.25">
      <c r="B40" s="6" t="s">
        <v>6</v>
      </c>
      <c r="C40" s="14">
        <f t="shared" ref="C40:J40" si="5">IF(C15&gt;0,(K15-C15)/C15,"-")</f>
        <v>0.44597036501626308</v>
      </c>
      <c r="D40" s="14">
        <f t="shared" si="5"/>
        <v>1.875</v>
      </c>
      <c r="E40" s="14">
        <f t="shared" si="5"/>
        <v>-0.5</v>
      </c>
      <c r="F40" s="14">
        <f t="shared" si="5"/>
        <v>0.37965536409116174</v>
      </c>
      <c r="G40" s="14">
        <f t="shared" si="5"/>
        <v>0.08</v>
      </c>
      <c r="H40" s="14">
        <f t="shared" si="5"/>
        <v>1.0291666666666666</v>
      </c>
      <c r="I40" s="14">
        <f t="shared" si="5"/>
        <v>0.27941176470588236</v>
      </c>
      <c r="J40" s="14">
        <f t="shared" si="5"/>
        <v>-0.63636363636363635</v>
      </c>
    </row>
    <row r="41" spans="2:10" ht="20.100000000000001" customHeight="1" thickBot="1" x14ac:dyDescent="0.25">
      <c r="B41" s="6" t="s">
        <v>7</v>
      </c>
      <c r="C41" s="14">
        <f t="shared" ref="C41:J41" si="6">IF(C16&gt;0,(K16-C16)/C16,"-")</f>
        <v>-2.5044722719141325E-2</v>
      </c>
      <c r="D41" s="14">
        <f t="shared" si="6"/>
        <v>-1</v>
      </c>
      <c r="E41" s="14" t="str">
        <f t="shared" si="6"/>
        <v>-</v>
      </c>
      <c r="F41" s="14">
        <f t="shared" si="6"/>
        <v>0.14285714285714285</v>
      </c>
      <c r="G41" s="14" t="str">
        <f t="shared" si="6"/>
        <v>-</v>
      </c>
      <c r="H41" s="14">
        <f t="shared" si="6"/>
        <v>0.59090909090909094</v>
      </c>
      <c r="I41" s="14">
        <f t="shared" si="6"/>
        <v>-3.2258064516129031E-2</v>
      </c>
      <c r="J41" s="14">
        <f t="shared" si="6"/>
        <v>-0.81481481481481477</v>
      </c>
    </row>
    <row r="42" spans="2:10" ht="20.100000000000001" customHeight="1" thickBot="1" x14ac:dyDescent="0.25">
      <c r="B42" s="6" t="s">
        <v>8</v>
      </c>
      <c r="C42" s="14">
        <f t="shared" ref="C42:J42" si="7">IF(C17&gt;0,(K17-C17)/C17,"-")</f>
        <v>8.502289077828646E-3</v>
      </c>
      <c r="D42" s="14">
        <f t="shared" si="7"/>
        <v>0.33333333333333331</v>
      </c>
      <c r="E42" s="14" t="str">
        <f t="shared" si="7"/>
        <v>-</v>
      </c>
      <c r="F42" s="14">
        <f t="shared" si="7"/>
        <v>-0.14438502673796791</v>
      </c>
      <c r="G42" s="14">
        <f t="shared" si="7"/>
        <v>1.9333333333333333</v>
      </c>
      <c r="H42" s="14">
        <f t="shared" si="7"/>
        <v>1.0059523809523809</v>
      </c>
      <c r="I42" s="14">
        <f t="shared" si="7"/>
        <v>1.1333333333333333</v>
      </c>
      <c r="J42" s="14">
        <f t="shared" si="7"/>
        <v>-0.73684210526315785</v>
      </c>
    </row>
    <row r="43" spans="2:10" ht="20.100000000000001" customHeight="1" thickBot="1" x14ac:dyDescent="0.25">
      <c r="B43" s="6" t="s">
        <v>9</v>
      </c>
      <c r="C43" s="14">
        <f t="shared" ref="C43:J43" si="8">IF(C18&gt;0,(K18-C18)/C18,"-")</f>
        <v>6.135693215339233E-2</v>
      </c>
      <c r="D43" s="14">
        <f t="shared" si="8"/>
        <v>-0.2608695652173913</v>
      </c>
      <c r="E43" s="14" t="str">
        <f t="shared" si="8"/>
        <v>-</v>
      </c>
      <c r="F43" s="14">
        <f t="shared" si="8"/>
        <v>3.9719626168224297E-2</v>
      </c>
      <c r="G43" s="14">
        <f t="shared" si="8"/>
        <v>-0.43636363636363634</v>
      </c>
      <c r="H43" s="14">
        <f t="shared" si="8"/>
        <v>0.25352112676056338</v>
      </c>
      <c r="I43" s="14">
        <f t="shared" si="8"/>
        <v>0.18421052631578946</v>
      </c>
      <c r="J43" s="14">
        <f t="shared" si="8"/>
        <v>9.0909090909090912E-2</v>
      </c>
    </row>
    <row r="44" spans="2:10" ht="20.100000000000001" customHeight="1" thickBot="1" x14ac:dyDescent="0.25">
      <c r="B44" s="6" t="s">
        <v>10</v>
      </c>
      <c r="C44" s="14">
        <f t="shared" ref="C44:J44" si="9">IF(C19&gt;0,(K19-C19)/C19,"-")</f>
        <v>-7.6193438034520295E-3</v>
      </c>
      <c r="D44" s="14">
        <f t="shared" si="9"/>
        <v>-0.67741935483870963</v>
      </c>
      <c r="E44" s="14">
        <f t="shared" si="9"/>
        <v>-0.5</v>
      </c>
      <c r="F44" s="14">
        <f t="shared" si="9"/>
        <v>2.0708221163802027E-3</v>
      </c>
      <c r="G44" s="14">
        <f t="shared" si="9"/>
        <v>1.3888888888888888E-2</v>
      </c>
      <c r="H44" s="14">
        <f t="shared" si="9"/>
        <v>1.6859852476290831E-2</v>
      </c>
      <c r="I44" s="14">
        <f t="shared" si="9"/>
        <v>-0.11530398322851153</v>
      </c>
      <c r="J44" s="14">
        <f t="shared" si="9"/>
        <v>0.60526315789473684</v>
      </c>
    </row>
    <row r="45" spans="2:10" ht="20.100000000000001" customHeight="1" thickBot="1" x14ac:dyDescent="0.25">
      <c r="B45" s="6" t="s">
        <v>11</v>
      </c>
      <c r="C45" s="14">
        <f t="shared" ref="C45:J45" si="10">IF(C20&gt;0,(K20-C20)/C20,"-")</f>
        <v>-3.56353591160221E-2</v>
      </c>
      <c r="D45" s="14">
        <f t="shared" si="10"/>
        <v>-0.15</v>
      </c>
      <c r="E45" s="14">
        <f t="shared" si="10"/>
        <v>4.4000000000000004</v>
      </c>
      <c r="F45" s="14">
        <f t="shared" si="10"/>
        <v>7.4187213615535671E-3</v>
      </c>
      <c r="G45" s="14">
        <f t="shared" si="10"/>
        <v>0.62987012987012991</v>
      </c>
      <c r="H45" s="14">
        <f t="shared" si="10"/>
        <v>-0.31464872944693573</v>
      </c>
      <c r="I45" s="14">
        <f t="shared" si="10"/>
        <v>-0.18571428571428572</v>
      </c>
      <c r="J45" s="14">
        <f t="shared" si="10"/>
        <v>0.49090909090909091</v>
      </c>
    </row>
    <row r="46" spans="2:10" ht="20.100000000000001" customHeight="1" thickBot="1" x14ac:dyDescent="0.25">
      <c r="B46" s="6" t="s">
        <v>12</v>
      </c>
      <c r="C46" s="14">
        <f t="shared" ref="C46:J46" si="11">IF(C21&gt;0,(K21-C21)/C21,"-")</f>
        <v>-4.8926014319809072E-2</v>
      </c>
      <c r="D46" s="14">
        <f t="shared" si="11"/>
        <v>-1</v>
      </c>
      <c r="E46" s="14">
        <f t="shared" si="11"/>
        <v>-1</v>
      </c>
      <c r="F46" s="14">
        <f t="shared" si="11"/>
        <v>0.11494252873563218</v>
      </c>
      <c r="G46" s="14">
        <f t="shared" si="11"/>
        <v>-0.5</v>
      </c>
      <c r="H46" s="14">
        <f t="shared" si="11"/>
        <v>-0.18994413407821228</v>
      </c>
      <c r="I46" s="14">
        <f t="shared" si="11"/>
        <v>-0.21311475409836064</v>
      </c>
      <c r="J46" s="14">
        <f t="shared" si="11"/>
        <v>-0.72413793103448276</v>
      </c>
    </row>
    <row r="47" spans="2:10" ht="20.100000000000001" customHeight="1" thickBot="1" x14ac:dyDescent="0.25">
      <c r="B47" s="6" t="s">
        <v>13</v>
      </c>
      <c r="C47" s="14">
        <f t="shared" ref="C47:J47" si="12">IF(C22&gt;0,(K22-C22)/C22,"-")</f>
        <v>4.9104859335038366E-2</v>
      </c>
      <c r="D47" s="14">
        <f t="shared" si="12"/>
        <v>-0.5</v>
      </c>
      <c r="E47" s="14">
        <f t="shared" si="12"/>
        <v>-1</v>
      </c>
      <c r="F47" s="14">
        <f t="shared" si="12"/>
        <v>0.25859491778774291</v>
      </c>
      <c r="G47" s="14">
        <f t="shared" si="12"/>
        <v>0.05</v>
      </c>
      <c r="H47" s="14">
        <f t="shared" si="12"/>
        <v>-0.35833333333333334</v>
      </c>
      <c r="I47" s="14">
        <f t="shared" si="12"/>
        <v>-0.40952380952380951</v>
      </c>
      <c r="J47" s="14">
        <f t="shared" si="12"/>
        <v>-0.62105263157894741</v>
      </c>
    </row>
    <row r="48" spans="2:10" ht="20.100000000000001" customHeight="1" thickBot="1" x14ac:dyDescent="0.25">
      <c r="B48" s="6" t="s">
        <v>14</v>
      </c>
      <c r="C48" s="14">
        <f t="shared" ref="C48:J48" si="13">IF(C23&gt;0,(K23-C23)/C23,"-")</f>
        <v>-6.0907395898073336E-3</v>
      </c>
      <c r="D48" s="14">
        <f t="shared" si="13"/>
        <v>1.1081081081081081</v>
      </c>
      <c r="E48" s="14">
        <f t="shared" si="13"/>
        <v>0.35714285714285715</v>
      </c>
      <c r="F48" s="14">
        <f t="shared" si="13"/>
        <v>-0.10154525386313466</v>
      </c>
      <c r="G48" s="14">
        <f t="shared" si="13"/>
        <v>-0.12</v>
      </c>
      <c r="H48" s="14">
        <f t="shared" si="13"/>
        <v>0.70779220779220775</v>
      </c>
      <c r="I48" s="14">
        <f t="shared" si="13"/>
        <v>9.634551495016612E-2</v>
      </c>
      <c r="J48" s="14">
        <f t="shared" si="13"/>
        <v>-0.38461538461538464</v>
      </c>
    </row>
    <row r="49" spans="2:10" ht="20.100000000000001" customHeight="1" thickBot="1" x14ac:dyDescent="0.25">
      <c r="B49" s="6" t="s">
        <v>15</v>
      </c>
      <c r="C49" s="14">
        <f t="shared" ref="C49:J49" si="14">IF(C24&gt;0,(K24-C24)/C24,"-")</f>
        <v>-5.6110318592486927E-2</v>
      </c>
      <c r="D49" s="14" t="str">
        <f t="shared" si="14"/>
        <v>-</v>
      </c>
      <c r="E49" s="14" t="str">
        <f t="shared" si="14"/>
        <v>-</v>
      </c>
      <c r="F49" s="14">
        <f t="shared" si="14"/>
        <v>-0.10273515677118079</v>
      </c>
      <c r="G49" s="14">
        <f t="shared" si="14"/>
        <v>-0.43548387096774194</v>
      </c>
      <c r="H49" s="14">
        <f t="shared" si="14"/>
        <v>0.13043478260869565</v>
      </c>
      <c r="I49" s="14">
        <f t="shared" si="14"/>
        <v>-0.23622047244094488</v>
      </c>
      <c r="J49" s="14">
        <f t="shared" si="14"/>
        <v>24</v>
      </c>
    </row>
    <row r="50" spans="2:10" ht="20.100000000000001" customHeight="1" thickBot="1" x14ac:dyDescent="0.25">
      <c r="B50" s="6" t="s">
        <v>16</v>
      </c>
      <c r="C50" s="14">
        <f t="shared" ref="C50:J50" si="15">IF(C25&gt;0,(K25-C25)/C25,"-")</f>
        <v>0.21045918367346939</v>
      </c>
      <c r="D50" s="14">
        <f t="shared" si="15"/>
        <v>-1</v>
      </c>
      <c r="E50" s="14" t="str">
        <f t="shared" si="15"/>
        <v>-</v>
      </c>
      <c r="F50" s="14">
        <f t="shared" si="15"/>
        <v>0.19620253164556961</v>
      </c>
      <c r="G50" s="14">
        <f t="shared" si="15"/>
        <v>0</v>
      </c>
      <c r="H50" s="14">
        <f t="shared" si="15"/>
        <v>-1.3513513513513514E-2</v>
      </c>
      <c r="I50" s="14">
        <f t="shared" si="15"/>
        <v>1.1935483870967742</v>
      </c>
      <c r="J50" s="14">
        <f t="shared" si="15"/>
        <v>0.22500000000000001</v>
      </c>
    </row>
    <row r="51" spans="2:10" ht="20.100000000000001" customHeight="1" thickBot="1" x14ac:dyDescent="0.25">
      <c r="B51" s="7" t="s">
        <v>17</v>
      </c>
      <c r="C51" s="14">
        <f t="shared" ref="C51:J51" si="16">IF(C26&gt;0,(K26-C26)/C26,"-")</f>
        <v>8.1791044776119398E-2</v>
      </c>
      <c r="D51" s="14">
        <f t="shared" si="16"/>
        <v>-0.25</v>
      </c>
      <c r="E51" s="14" t="str">
        <f t="shared" si="16"/>
        <v>-</v>
      </c>
      <c r="F51" s="14">
        <f t="shared" si="16"/>
        <v>0.12625800548947849</v>
      </c>
      <c r="G51" s="14">
        <f t="shared" si="16"/>
        <v>6.6666666666666666E-2</v>
      </c>
      <c r="H51" s="14">
        <f t="shared" si="16"/>
        <v>0.10091743119266056</v>
      </c>
      <c r="I51" s="14">
        <f t="shared" si="16"/>
        <v>-0.56862745098039214</v>
      </c>
      <c r="J51" s="14">
        <f t="shared" si="16"/>
        <v>-0.61904761904761907</v>
      </c>
    </row>
    <row r="52" spans="2:10" ht="20.100000000000001" customHeight="1" thickBot="1" x14ac:dyDescent="0.25">
      <c r="B52" s="8" t="s">
        <v>18</v>
      </c>
      <c r="C52" s="14">
        <f t="shared" ref="C52:J52" si="17">IF(C27&gt;0,(K27-C27)/C27,"-")</f>
        <v>0.1417004048582996</v>
      </c>
      <c r="D52" s="14">
        <f t="shared" si="17"/>
        <v>-1</v>
      </c>
      <c r="E52" s="14" t="str">
        <f t="shared" si="17"/>
        <v>-</v>
      </c>
      <c r="F52" s="14">
        <f t="shared" si="17"/>
        <v>-7.0539419087136929E-2</v>
      </c>
      <c r="G52" s="14" t="str">
        <f t="shared" si="17"/>
        <v>-</v>
      </c>
      <c r="H52" s="14">
        <f t="shared" si="17"/>
        <v>13.5</v>
      </c>
      <c r="I52" s="14" t="str">
        <f t="shared" si="17"/>
        <v>-</v>
      </c>
      <c r="J52" s="14" t="str">
        <f t="shared" si="17"/>
        <v>-</v>
      </c>
    </row>
    <row r="53" spans="2:10" ht="20.100000000000001" customHeight="1" thickBot="1" x14ac:dyDescent="0.25">
      <c r="B53" s="9" t="s">
        <v>19</v>
      </c>
      <c r="C53" s="15">
        <f t="shared" ref="C53:J53" si="18">IF(C28&gt;0,(K28-C28)/C28,"-")</f>
        <v>2.6931296501503877E-2</v>
      </c>
      <c r="D53" s="15">
        <f t="shared" si="18"/>
        <v>-6.7039106145251395E-2</v>
      </c>
      <c r="E53" s="15">
        <f t="shared" si="18"/>
        <v>0.53623188405797106</v>
      </c>
      <c r="F53" s="15">
        <f t="shared" si="18"/>
        <v>1.3260401127134097E-3</v>
      </c>
      <c r="G53" s="15">
        <f t="shared" si="18"/>
        <v>0.11278195488721804</v>
      </c>
      <c r="H53" s="15">
        <f t="shared" si="18"/>
        <v>0.10439765790457207</v>
      </c>
      <c r="I53" s="15">
        <f t="shared" si="18"/>
        <v>0.11261261261261261</v>
      </c>
      <c r="J53" s="15">
        <f t="shared" si="18"/>
        <v>5.7070386810399495E-3</v>
      </c>
    </row>
  </sheetData>
  <mergeCells count="22"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  <mergeCell ref="C32:J32"/>
    <mergeCell ref="C34:C35"/>
    <mergeCell ref="D34:D35"/>
    <mergeCell ref="E34:E35"/>
    <mergeCell ref="F34:H34"/>
    <mergeCell ref="I34:I35"/>
    <mergeCell ref="J34:J35"/>
    <mergeCell ref="C33:J33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45"/>
      <c r="B8" s="46"/>
      <c r="C8" s="27" t="s">
        <v>119</v>
      </c>
      <c r="D8" s="28"/>
      <c r="E8" s="28"/>
      <c r="F8" s="28"/>
      <c r="G8" s="27" t="s">
        <v>120</v>
      </c>
      <c r="H8" s="28"/>
      <c r="I8" s="28"/>
      <c r="J8" s="28"/>
      <c r="K8" s="27" t="s">
        <v>122</v>
      </c>
      <c r="L8" s="28"/>
      <c r="M8" s="28"/>
      <c r="N8" s="28"/>
    </row>
    <row r="9" spans="1:14" ht="44.25" customHeight="1" thickBot="1" x14ac:dyDescent="0.25">
      <c r="A9" s="45"/>
      <c r="B9" s="45"/>
      <c r="C9" s="41" t="s">
        <v>29</v>
      </c>
      <c r="D9" s="41"/>
      <c r="E9" s="42"/>
      <c r="F9" s="33" t="s">
        <v>32</v>
      </c>
      <c r="G9" s="48" t="s">
        <v>29</v>
      </c>
      <c r="H9" s="41" t="s">
        <v>30</v>
      </c>
      <c r="I9" s="42" t="s">
        <v>31</v>
      </c>
      <c r="J9" s="33" t="s">
        <v>32</v>
      </c>
      <c r="K9" s="48" t="s">
        <v>29</v>
      </c>
      <c r="L9" s="41" t="s">
        <v>30</v>
      </c>
      <c r="M9" s="42" t="s">
        <v>31</v>
      </c>
      <c r="N9" s="33" t="s">
        <v>32</v>
      </c>
    </row>
    <row r="10" spans="1:14" ht="44.25" customHeight="1" thickBot="1" x14ac:dyDescent="0.25">
      <c r="A10" s="45"/>
      <c r="B10" s="45"/>
      <c r="C10" s="19" t="s">
        <v>33</v>
      </c>
      <c r="D10" s="19" t="s">
        <v>34</v>
      </c>
      <c r="E10" s="19" t="s">
        <v>35</v>
      </c>
      <c r="F10" s="47"/>
      <c r="G10" s="10" t="s">
        <v>33</v>
      </c>
      <c r="H10" s="10" t="s">
        <v>34</v>
      </c>
      <c r="I10" s="10" t="s">
        <v>35</v>
      </c>
      <c r="J10" s="47"/>
      <c r="K10" s="10" t="s">
        <v>33</v>
      </c>
      <c r="L10" s="10" t="s">
        <v>34</v>
      </c>
      <c r="M10" s="10" t="s">
        <v>35</v>
      </c>
      <c r="N10" s="47"/>
    </row>
    <row r="11" spans="1:14" ht="20.100000000000001" customHeight="1" thickBot="1" x14ac:dyDescent="0.25">
      <c r="B11" s="5" t="s">
        <v>2</v>
      </c>
      <c r="C11" s="11">
        <v>534</v>
      </c>
      <c r="D11" s="11">
        <v>360</v>
      </c>
      <c r="E11" s="11">
        <v>174</v>
      </c>
      <c r="F11" s="24">
        <f>C11/'Evolución Denuncias'!C11</f>
        <v>5.1188650306748469E-2</v>
      </c>
      <c r="G11" s="11">
        <v>820</v>
      </c>
      <c r="H11" s="11">
        <v>541</v>
      </c>
      <c r="I11" s="11">
        <v>279</v>
      </c>
      <c r="J11" s="24">
        <f>+G11/'Evolución Denuncias'!K11</f>
        <v>7.5848672648228657E-2</v>
      </c>
      <c r="K11" s="14">
        <f t="shared" ref="K11:M28" si="0">IF(C11&gt;0,(G11-C11)/C11,"-")</f>
        <v>0.53558052434456926</v>
      </c>
      <c r="L11" s="14">
        <f t="shared" si="0"/>
        <v>0.50277777777777777</v>
      </c>
      <c r="M11" s="14">
        <f t="shared" si="0"/>
        <v>0.60344827586206895</v>
      </c>
      <c r="N11" s="24">
        <f>+(J11-F11)/F11</f>
        <v>0.4817478521841223</v>
      </c>
    </row>
    <row r="12" spans="1:14" ht="20.100000000000001" customHeight="1" thickBot="1" x14ac:dyDescent="0.25">
      <c r="B12" s="6" t="s">
        <v>3</v>
      </c>
      <c r="C12" s="11">
        <v>215</v>
      </c>
      <c r="D12" s="11">
        <v>91</v>
      </c>
      <c r="E12" s="11">
        <v>124</v>
      </c>
      <c r="F12" s="24">
        <f>C12/'Evolución Denuncias'!C12</f>
        <v>0.15269886363636365</v>
      </c>
      <c r="G12" s="11">
        <v>170</v>
      </c>
      <c r="H12" s="11">
        <v>93</v>
      </c>
      <c r="I12" s="11">
        <v>77</v>
      </c>
      <c r="J12" s="24">
        <f>+G12/'Evolución Denuncias'!K12</f>
        <v>0.14166666666666666</v>
      </c>
      <c r="K12" s="14">
        <f t="shared" si="0"/>
        <v>-0.20930232558139536</v>
      </c>
      <c r="L12" s="14">
        <f t="shared" si="0"/>
        <v>2.197802197802198E-2</v>
      </c>
      <c r="M12" s="14">
        <f t="shared" si="0"/>
        <v>-0.37903225806451613</v>
      </c>
      <c r="N12" s="24">
        <f t="shared" ref="N12:N28" si="1">+(J12-F12)/F12</f>
        <v>-7.2248062015503961E-2</v>
      </c>
    </row>
    <row r="13" spans="1:14" ht="20.100000000000001" customHeight="1" thickBot="1" x14ac:dyDescent="0.25">
      <c r="B13" s="6" t="s">
        <v>4</v>
      </c>
      <c r="C13" s="11">
        <v>164</v>
      </c>
      <c r="D13" s="11">
        <v>77</v>
      </c>
      <c r="E13" s="11">
        <v>87</v>
      </c>
      <c r="F13" s="24">
        <f>C13/'Evolución Denuncias'!C13</f>
        <v>0.17409766454352441</v>
      </c>
      <c r="G13" s="11">
        <v>112</v>
      </c>
      <c r="H13" s="11">
        <v>76</v>
      </c>
      <c r="I13" s="11">
        <v>36</v>
      </c>
      <c r="J13" s="24">
        <f>+G13/'Evolución Denuncias'!K13</f>
        <v>0.12655367231638417</v>
      </c>
      <c r="K13" s="14">
        <f t="shared" si="0"/>
        <v>-0.31707317073170732</v>
      </c>
      <c r="L13" s="14">
        <f t="shared" si="0"/>
        <v>-1.2987012987012988E-2</v>
      </c>
      <c r="M13" s="14">
        <f t="shared" si="0"/>
        <v>-0.58620689655172409</v>
      </c>
      <c r="N13" s="24">
        <f t="shared" si="1"/>
        <v>-0.27308805291442745</v>
      </c>
    </row>
    <row r="14" spans="1:14" ht="20.100000000000001" customHeight="1" thickBot="1" x14ac:dyDescent="0.25">
      <c r="B14" s="6" t="s">
        <v>5</v>
      </c>
      <c r="C14" s="11">
        <v>317</v>
      </c>
      <c r="D14" s="11">
        <v>152</v>
      </c>
      <c r="E14" s="11">
        <v>165</v>
      </c>
      <c r="F14" s="24">
        <f>C14/'Evolución Denuncias'!C14</f>
        <v>0.16808059384941676</v>
      </c>
      <c r="G14" s="11">
        <v>333</v>
      </c>
      <c r="H14" s="11">
        <v>154</v>
      </c>
      <c r="I14" s="11">
        <v>179</v>
      </c>
      <c r="J14" s="24">
        <f>+G14/'Evolución Denuncias'!K14</f>
        <v>0.17731629392971246</v>
      </c>
      <c r="K14" s="14">
        <f t="shared" si="0"/>
        <v>5.0473186119873815E-2</v>
      </c>
      <c r="L14" s="14">
        <f t="shared" si="0"/>
        <v>1.3157894736842105E-2</v>
      </c>
      <c r="M14" s="14">
        <f t="shared" si="0"/>
        <v>8.4848484848484854E-2</v>
      </c>
      <c r="N14" s="24">
        <f t="shared" si="1"/>
        <v>5.4948045272674099E-2</v>
      </c>
    </row>
    <row r="15" spans="1:14" ht="20.100000000000001" customHeight="1" thickBot="1" x14ac:dyDescent="0.25">
      <c r="B15" s="6" t="s">
        <v>6</v>
      </c>
      <c r="C15" s="11">
        <v>341</v>
      </c>
      <c r="D15" s="11">
        <v>170</v>
      </c>
      <c r="E15" s="11">
        <v>171</v>
      </c>
      <c r="F15" s="24">
        <f>C15/'Evolución Denuncias'!C15</f>
        <v>0.12323816407661728</v>
      </c>
      <c r="G15" s="11">
        <v>412</v>
      </c>
      <c r="H15" s="11">
        <v>203</v>
      </c>
      <c r="I15" s="11">
        <v>209</v>
      </c>
      <c r="J15" s="24">
        <f>+G15/'Evolución Denuncias'!K15</f>
        <v>0.10297425643589103</v>
      </c>
      <c r="K15" s="14">
        <f t="shared" si="0"/>
        <v>0.20821114369501467</v>
      </c>
      <c r="L15" s="14">
        <f t="shared" si="0"/>
        <v>0.19411764705882353</v>
      </c>
      <c r="M15" s="14">
        <f t="shared" si="0"/>
        <v>0.22222222222222221</v>
      </c>
      <c r="N15" s="24">
        <f t="shared" si="1"/>
        <v>-0.16442883414043849</v>
      </c>
    </row>
    <row r="16" spans="1:14" ht="20.100000000000001" customHeight="1" thickBot="1" x14ac:dyDescent="0.25">
      <c r="B16" s="6" t="s">
        <v>7</v>
      </c>
      <c r="C16" s="11">
        <v>53</v>
      </c>
      <c r="D16" s="11">
        <v>33</v>
      </c>
      <c r="E16" s="11">
        <v>20</v>
      </c>
      <c r="F16" s="24">
        <f>C16/'Evolución Denuncias'!C16</f>
        <v>9.4812164579606437E-2</v>
      </c>
      <c r="G16" s="11">
        <v>73</v>
      </c>
      <c r="H16" s="11">
        <v>44</v>
      </c>
      <c r="I16" s="11">
        <v>29</v>
      </c>
      <c r="J16" s="24">
        <f>+G16/'Evolución Denuncias'!K16</f>
        <v>0.13394495412844037</v>
      </c>
      <c r="K16" s="14">
        <f t="shared" si="0"/>
        <v>0.37735849056603776</v>
      </c>
      <c r="L16" s="14">
        <f t="shared" si="0"/>
        <v>0.33333333333333331</v>
      </c>
      <c r="M16" s="14">
        <f t="shared" si="0"/>
        <v>0.45</v>
      </c>
      <c r="N16" s="24">
        <f t="shared" si="1"/>
        <v>0.41274017656222967</v>
      </c>
    </row>
    <row r="17" spans="2:14" ht="20.100000000000001" customHeight="1" thickBot="1" x14ac:dyDescent="0.25">
      <c r="B17" s="6" t="s">
        <v>8</v>
      </c>
      <c r="C17" s="11">
        <v>121</v>
      </c>
      <c r="D17" s="11">
        <v>51</v>
      </c>
      <c r="E17" s="11">
        <v>70</v>
      </c>
      <c r="F17" s="24">
        <f>C17/'Evolución Denuncias'!C17</f>
        <v>7.9136690647482008E-2</v>
      </c>
      <c r="G17" s="11">
        <v>147</v>
      </c>
      <c r="H17" s="11">
        <v>74</v>
      </c>
      <c r="I17" s="11">
        <v>73</v>
      </c>
      <c r="J17" s="24">
        <f>+G17/'Evolución Denuncias'!K17</f>
        <v>9.5330739299610889E-2</v>
      </c>
      <c r="K17" s="14">
        <f t="shared" si="0"/>
        <v>0.21487603305785125</v>
      </c>
      <c r="L17" s="14">
        <f t="shared" si="0"/>
        <v>0.45098039215686275</v>
      </c>
      <c r="M17" s="14">
        <f t="shared" si="0"/>
        <v>4.2857142857142858E-2</v>
      </c>
      <c r="N17" s="24">
        <f t="shared" si="1"/>
        <v>0.20463388751326497</v>
      </c>
    </row>
    <row r="18" spans="2:14" ht="20.100000000000001" customHeight="1" thickBot="1" x14ac:dyDescent="0.25">
      <c r="B18" s="6" t="s">
        <v>9</v>
      </c>
      <c r="C18" s="11">
        <v>69</v>
      </c>
      <c r="D18" s="11">
        <v>46</v>
      </c>
      <c r="E18" s="11">
        <v>23</v>
      </c>
      <c r="F18" s="24">
        <f>C18/'Evolución Denuncias'!C18</f>
        <v>4.0707964601769911E-2</v>
      </c>
      <c r="G18" s="11">
        <v>238</v>
      </c>
      <c r="H18" s="11">
        <v>145</v>
      </c>
      <c r="I18" s="11">
        <v>93</v>
      </c>
      <c r="J18" s="24">
        <f>+G18/'Evolución Denuncias'!K18</f>
        <v>0.13229571984435798</v>
      </c>
      <c r="K18" s="14">
        <f t="shared" si="0"/>
        <v>2.4492753623188408</v>
      </c>
      <c r="L18" s="14">
        <f t="shared" si="0"/>
        <v>2.152173913043478</v>
      </c>
      <c r="M18" s="14">
        <f t="shared" si="0"/>
        <v>3.0434782608695654</v>
      </c>
      <c r="N18" s="24">
        <f t="shared" si="1"/>
        <v>2.2498731179157505</v>
      </c>
    </row>
    <row r="19" spans="2:14" ht="20.100000000000001" customHeight="1" thickBot="1" x14ac:dyDescent="0.25">
      <c r="B19" s="6" t="s">
        <v>10</v>
      </c>
      <c r="C19" s="11">
        <v>668</v>
      </c>
      <c r="D19" s="11">
        <v>359</v>
      </c>
      <c r="E19" s="11">
        <v>309</v>
      </c>
      <c r="F19" s="24">
        <f>C19/'Evolución Denuncias'!C19</f>
        <v>0.10387187062665215</v>
      </c>
      <c r="G19" s="11">
        <v>753</v>
      </c>
      <c r="H19" s="11">
        <v>381</v>
      </c>
      <c r="I19" s="11">
        <v>372</v>
      </c>
      <c r="J19" s="24">
        <f>+G19/'Evolución Denuncias'!K19</f>
        <v>0.11798809150736446</v>
      </c>
      <c r="K19" s="14">
        <f t="shared" si="0"/>
        <v>0.12724550898203593</v>
      </c>
      <c r="L19" s="14">
        <f t="shared" si="0"/>
        <v>6.1281337047353758E-2</v>
      </c>
      <c r="M19" s="14">
        <f t="shared" si="0"/>
        <v>0.20388349514563106</v>
      </c>
      <c r="N19" s="24">
        <f t="shared" si="1"/>
        <v>0.135900324077636</v>
      </c>
    </row>
    <row r="20" spans="2:14" ht="20.100000000000001" customHeight="1" thickBot="1" x14ac:dyDescent="0.25">
      <c r="B20" s="6" t="s">
        <v>11</v>
      </c>
      <c r="C20" s="11">
        <v>899</v>
      </c>
      <c r="D20" s="11">
        <v>519</v>
      </c>
      <c r="E20" s="11">
        <v>380</v>
      </c>
      <c r="F20" s="24">
        <f>C20/'Evolución Denuncias'!C20</f>
        <v>0.12417127071823204</v>
      </c>
      <c r="G20" s="11">
        <v>1035</v>
      </c>
      <c r="H20" s="11">
        <v>543</v>
      </c>
      <c r="I20" s="11">
        <v>492</v>
      </c>
      <c r="J20" s="24">
        <f>+G20/'Evolución Denuncias'!K20</f>
        <v>0.14823832712689775</v>
      </c>
      <c r="K20" s="14">
        <f t="shared" si="0"/>
        <v>0.15127919911012236</v>
      </c>
      <c r="L20" s="14">
        <f t="shared" si="0"/>
        <v>4.6242774566473986E-2</v>
      </c>
      <c r="M20" s="14">
        <f t="shared" si="0"/>
        <v>0.29473684210526313</v>
      </c>
      <c r="N20" s="24">
        <f t="shared" si="1"/>
        <v>0.19382145539348128</v>
      </c>
    </row>
    <row r="21" spans="2:14" ht="20.100000000000001" customHeight="1" thickBot="1" x14ac:dyDescent="0.25">
      <c r="B21" s="6" t="s">
        <v>12</v>
      </c>
      <c r="C21" s="11">
        <v>7</v>
      </c>
      <c r="D21" s="11">
        <v>5</v>
      </c>
      <c r="E21" s="11">
        <v>2</v>
      </c>
      <c r="F21" s="24">
        <f>C21/'Evolución Denuncias'!C21</f>
        <v>8.3532219570405727E-3</v>
      </c>
      <c r="G21" s="11">
        <v>21</v>
      </c>
      <c r="H21" s="11">
        <v>21</v>
      </c>
      <c r="I21" s="11">
        <v>0</v>
      </c>
      <c r="J21" s="24">
        <f>+G21/'Evolución Denuncias'!K21</f>
        <v>2.6348808030112924E-2</v>
      </c>
      <c r="K21" s="14">
        <f t="shared" si="0"/>
        <v>2</v>
      </c>
      <c r="L21" s="14">
        <f t="shared" si="0"/>
        <v>3.2</v>
      </c>
      <c r="M21" s="14">
        <f t="shared" si="0"/>
        <v>-1</v>
      </c>
      <c r="N21" s="24">
        <f t="shared" si="1"/>
        <v>2.1543287327478042</v>
      </c>
    </row>
    <row r="22" spans="2:14" ht="20.100000000000001" customHeight="1" thickBot="1" x14ac:dyDescent="0.25">
      <c r="B22" s="6" t="s">
        <v>13</v>
      </c>
      <c r="C22" s="11">
        <v>98</v>
      </c>
      <c r="D22" s="11">
        <v>69</v>
      </c>
      <c r="E22" s="11">
        <v>29</v>
      </c>
      <c r="F22" s="24">
        <f>C22/'Evolución Denuncias'!C22</f>
        <v>5.0127877237851663E-2</v>
      </c>
      <c r="G22" s="11">
        <v>121</v>
      </c>
      <c r="H22" s="11">
        <v>94</v>
      </c>
      <c r="I22" s="11">
        <v>27</v>
      </c>
      <c r="J22" s="24">
        <f>+G22/'Evolución Denuncias'!K22</f>
        <v>5.899561189663579E-2</v>
      </c>
      <c r="K22" s="14">
        <f t="shared" si="0"/>
        <v>0.23469387755102042</v>
      </c>
      <c r="L22" s="14">
        <f t="shared" si="0"/>
        <v>0.36231884057971014</v>
      </c>
      <c r="M22" s="14">
        <f t="shared" si="0"/>
        <v>-6.8965517241379309E-2</v>
      </c>
      <c r="N22" s="24">
        <f t="shared" si="1"/>
        <v>0.17690225773390783</v>
      </c>
    </row>
    <row r="23" spans="2:14" ht="20.100000000000001" customHeight="1" thickBot="1" x14ac:dyDescent="0.25">
      <c r="B23" s="6" t="s">
        <v>14</v>
      </c>
      <c r="C23" s="11">
        <v>790</v>
      </c>
      <c r="D23" s="11">
        <v>421</v>
      </c>
      <c r="E23" s="11">
        <v>369</v>
      </c>
      <c r="F23" s="24">
        <f>C23/'Evolución Denuncias'!C23</f>
        <v>9.819763828464885E-2</v>
      </c>
      <c r="G23" s="11">
        <v>888</v>
      </c>
      <c r="H23" s="11">
        <v>422</v>
      </c>
      <c r="I23" s="11">
        <v>466</v>
      </c>
      <c r="J23" s="24">
        <f>+G23/'Evolución Denuncias'!K23</f>
        <v>0.11105552776388194</v>
      </c>
      <c r="K23" s="14">
        <f t="shared" si="0"/>
        <v>0.1240506329113924</v>
      </c>
      <c r="L23" s="14">
        <f t="shared" si="0"/>
        <v>2.3752969121140144E-3</v>
      </c>
      <c r="M23" s="14">
        <f t="shared" si="0"/>
        <v>0.26287262872628725</v>
      </c>
      <c r="N23" s="24">
        <f t="shared" si="1"/>
        <v>0.13093888716510158</v>
      </c>
    </row>
    <row r="24" spans="2:14" ht="20.100000000000001" customHeight="1" thickBot="1" x14ac:dyDescent="0.25">
      <c r="B24" s="6" t="s">
        <v>15</v>
      </c>
      <c r="C24" s="11">
        <v>124</v>
      </c>
      <c r="D24" s="11">
        <v>78</v>
      </c>
      <c r="E24" s="11">
        <v>46</v>
      </c>
      <c r="F24" s="24">
        <f>C24/'Evolución Denuncias'!C24</f>
        <v>5.8963385639562528E-2</v>
      </c>
      <c r="G24" s="11">
        <v>150</v>
      </c>
      <c r="H24" s="11">
        <v>85</v>
      </c>
      <c r="I24" s="11">
        <v>65</v>
      </c>
      <c r="J24" s="24">
        <f>+G24/'Evolución Denuncias'!K24</f>
        <v>7.5566750629722929E-2</v>
      </c>
      <c r="K24" s="14">
        <f t="shared" si="0"/>
        <v>0.20967741935483872</v>
      </c>
      <c r="L24" s="14">
        <f t="shared" si="0"/>
        <v>8.9743589743589744E-2</v>
      </c>
      <c r="M24" s="14">
        <f t="shared" si="0"/>
        <v>0.41304347826086957</v>
      </c>
      <c r="N24" s="24">
        <f t="shared" si="1"/>
        <v>0.28158771430893004</v>
      </c>
    </row>
    <row r="25" spans="2:14" ht="20.100000000000001" customHeight="1" thickBot="1" x14ac:dyDescent="0.25">
      <c r="B25" s="6" t="s">
        <v>16</v>
      </c>
      <c r="C25" s="11">
        <v>50</v>
      </c>
      <c r="D25" s="11">
        <v>21</v>
      </c>
      <c r="E25" s="11">
        <v>29</v>
      </c>
      <c r="F25" s="24">
        <f>C25/'Evolución Denuncias'!C25</f>
        <v>6.3775510204081634E-2</v>
      </c>
      <c r="G25" s="11">
        <v>37</v>
      </c>
      <c r="H25" s="11">
        <v>19</v>
      </c>
      <c r="I25" s="11">
        <v>18</v>
      </c>
      <c r="J25" s="24">
        <f>+G25/'Evolución Denuncias'!K25</f>
        <v>3.8988408851422553E-2</v>
      </c>
      <c r="K25" s="14">
        <f t="shared" si="0"/>
        <v>-0.26</v>
      </c>
      <c r="L25" s="14">
        <f t="shared" si="0"/>
        <v>-9.5238095238095233E-2</v>
      </c>
      <c r="M25" s="14">
        <f t="shared" si="0"/>
        <v>-0.37931034482758619</v>
      </c>
      <c r="N25" s="24">
        <f t="shared" si="1"/>
        <v>-0.38866174920969437</v>
      </c>
    </row>
    <row r="26" spans="2:14" ht="20.100000000000001" customHeight="1" thickBot="1" x14ac:dyDescent="0.25">
      <c r="B26" s="7" t="s">
        <v>17</v>
      </c>
      <c r="C26" s="11">
        <v>144</v>
      </c>
      <c r="D26" s="11">
        <v>66</v>
      </c>
      <c r="E26" s="11">
        <v>78</v>
      </c>
      <c r="F26" s="24">
        <f>C26/'Evolución Denuncias'!C26</f>
        <v>8.5970149253731337E-2</v>
      </c>
      <c r="G26" s="11">
        <v>223</v>
      </c>
      <c r="H26" s="11">
        <v>106</v>
      </c>
      <c r="I26" s="11">
        <v>117</v>
      </c>
      <c r="J26" s="24">
        <f>+G26/'Evolución Denuncias'!K26</f>
        <v>0.12306843267108168</v>
      </c>
      <c r="K26" s="14">
        <f t="shared" si="0"/>
        <v>0.54861111111111116</v>
      </c>
      <c r="L26" s="14">
        <f t="shared" si="0"/>
        <v>0.60606060606060608</v>
      </c>
      <c r="M26" s="14">
        <f t="shared" si="0"/>
        <v>0.5</v>
      </c>
      <c r="N26" s="24">
        <f t="shared" si="1"/>
        <v>0.43152517169487381</v>
      </c>
    </row>
    <row r="27" spans="2:14" ht="20.100000000000001" customHeight="1" thickBot="1" x14ac:dyDescent="0.25">
      <c r="B27" s="8" t="s">
        <v>18</v>
      </c>
      <c r="C27" s="11">
        <v>9</v>
      </c>
      <c r="D27" s="11">
        <v>4</v>
      </c>
      <c r="E27" s="11">
        <v>5</v>
      </c>
      <c r="F27" s="24">
        <f>C27/'Evolución Denuncias'!C27</f>
        <v>3.643724696356275E-2</v>
      </c>
      <c r="G27" s="11">
        <v>16</v>
      </c>
      <c r="H27" s="11">
        <v>6</v>
      </c>
      <c r="I27" s="11">
        <v>10</v>
      </c>
      <c r="J27" s="24">
        <f>+G27/'Evolución Denuncias'!K27</f>
        <v>5.6737588652482268E-2</v>
      </c>
      <c r="K27" s="14">
        <f t="shared" si="0"/>
        <v>0.77777777777777779</v>
      </c>
      <c r="L27" s="14">
        <f t="shared" si="0"/>
        <v>0.5</v>
      </c>
      <c r="M27" s="14">
        <f t="shared" si="0"/>
        <v>1</v>
      </c>
      <c r="N27" s="24">
        <f t="shared" si="1"/>
        <v>0.55713159968479131</v>
      </c>
    </row>
    <row r="28" spans="2:14" ht="20.100000000000001" customHeight="1" thickBot="1" x14ac:dyDescent="0.25">
      <c r="B28" s="9" t="s">
        <v>19</v>
      </c>
      <c r="C28" s="12">
        <f>SUM(C11:C27)</f>
        <v>4603</v>
      </c>
      <c r="D28" s="12">
        <f t="shared" ref="D28:E28" si="2">SUM(D11:D27)</f>
        <v>2522</v>
      </c>
      <c r="E28" s="12">
        <f t="shared" si="2"/>
        <v>2081</v>
      </c>
      <c r="F28" s="25">
        <f>C28/'Evolución Denuncias'!C28</f>
        <v>9.1083583979737218E-2</v>
      </c>
      <c r="G28" s="12">
        <f>SUM(G11:G27)</f>
        <v>5549</v>
      </c>
      <c r="H28" s="12">
        <f t="shared" ref="H28:I28" si="3">SUM(H11:H27)</f>
        <v>3007</v>
      </c>
      <c r="I28" s="12">
        <f t="shared" si="3"/>
        <v>2542</v>
      </c>
      <c r="J28" s="25">
        <f>+G28/'Evolución Denuncias'!K28</f>
        <v>0.10692332890147793</v>
      </c>
      <c r="K28" s="15">
        <f t="shared" si="0"/>
        <v>0.20551814034325441</v>
      </c>
      <c r="L28" s="15">
        <f t="shared" si="0"/>
        <v>0.19230769230769232</v>
      </c>
      <c r="M28" s="15">
        <f t="shared" si="0"/>
        <v>0.22152811148486304</v>
      </c>
      <c r="N28" s="25">
        <f t="shared" si="1"/>
        <v>0.17390339981861586</v>
      </c>
    </row>
    <row r="29" spans="2:14" x14ac:dyDescent="0.2">
      <c r="C29" s="20"/>
      <c r="D29" s="20"/>
      <c r="E29" s="20"/>
      <c r="G29" s="20"/>
      <c r="H29" s="20"/>
      <c r="I29" s="20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53"/>
  <sheetViews>
    <sheetView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3.125" customWidth="1"/>
    <col min="7" max="7" width="15.5" bestFit="1" customWidth="1"/>
    <col min="8" max="8" width="15.5" customWidth="1"/>
    <col min="9" max="9" width="18.625" bestFit="1" customWidth="1"/>
    <col min="10" max="10" width="11.375" bestFit="1" customWidth="1"/>
    <col min="11" max="11" width="13.125" bestFit="1" customWidth="1"/>
    <col min="12" max="12" width="13.125" customWidth="1"/>
    <col min="13" max="13" width="15.5" bestFit="1" customWidth="1"/>
    <col min="14" max="14" width="15.5" customWidth="1"/>
    <col min="15" max="15" width="18.625" bestFit="1" customWidth="1"/>
    <col min="16" max="16" width="14.375" customWidth="1"/>
    <col min="17" max="17" width="14.125" customWidth="1"/>
    <col min="18" max="24" width="20.625" customWidth="1"/>
    <col min="25" max="25" width="11.875" customWidth="1"/>
  </cols>
  <sheetData>
    <row r="8" spans="2:14" ht="49.5" customHeight="1" x14ac:dyDescent="0.2"/>
    <row r="9" spans="2:14" ht="44.25" customHeight="1" thickBot="1" x14ac:dyDescent="0.25">
      <c r="C9" s="51" t="s">
        <v>119</v>
      </c>
      <c r="D9" s="51"/>
      <c r="E9" s="51"/>
      <c r="F9" s="51"/>
      <c r="G9" s="51"/>
      <c r="H9" s="27"/>
      <c r="I9" s="50" t="s">
        <v>120</v>
      </c>
      <c r="J9" s="51"/>
      <c r="K9" s="51"/>
      <c r="L9" s="51"/>
      <c r="M9" s="51"/>
      <c r="N9" s="27"/>
    </row>
    <row r="10" spans="2:14" ht="72" thickBot="1" x14ac:dyDescent="0.25">
      <c r="C10" s="10" t="s">
        <v>36</v>
      </c>
      <c r="D10" s="10" t="s">
        <v>37</v>
      </c>
      <c r="E10" s="10" t="s">
        <v>38</v>
      </c>
      <c r="F10" s="10" t="s">
        <v>115</v>
      </c>
      <c r="G10" s="10" t="s">
        <v>117</v>
      </c>
      <c r="H10" s="10" t="s">
        <v>116</v>
      </c>
      <c r="I10" s="10" t="s">
        <v>36</v>
      </c>
      <c r="J10" s="10" t="s">
        <v>37</v>
      </c>
      <c r="K10" s="10" t="s">
        <v>38</v>
      </c>
      <c r="L10" s="10" t="s">
        <v>115</v>
      </c>
      <c r="M10" s="10" t="s">
        <v>117</v>
      </c>
      <c r="N10" s="10" t="s">
        <v>116</v>
      </c>
    </row>
    <row r="11" spans="2:14" ht="20.100000000000001" customHeight="1" thickBot="1" x14ac:dyDescent="0.25">
      <c r="B11" s="5" t="s">
        <v>2</v>
      </c>
      <c r="C11" s="11">
        <v>9433</v>
      </c>
      <c r="D11" s="11">
        <v>7005</v>
      </c>
      <c r="E11" s="11">
        <v>2428</v>
      </c>
      <c r="F11" s="11">
        <v>34</v>
      </c>
      <c r="G11" s="11">
        <v>30</v>
      </c>
      <c r="H11" s="11">
        <v>4</v>
      </c>
      <c r="I11" s="11">
        <v>9753</v>
      </c>
      <c r="J11" s="11">
        <v>7071</v>
      </c>
      <c r="K11" s="11">
        <v>2682</v>
      </c>
      <c r="L11" s="11">
        <v>16</v>
      </c>
      <c r="M11" s="11">
        <v>16</v>
      </c>
      <c r="N11" s="11">
        <v>0</v>
      </c>
    </row>
    <row r="12" spans="2:14" ht="20.100000000000001" customHeight="1" thickBot="1" x14ac:dyDescent="0.25">
      <c r="B12" s="6" t="s">
        <v>3</v>
      </c>
      <c r="C12" s="11">
        <v>1199</v>
      </c>
      <c r="D12" s="11">
        <v>644</v>
      </c>
      <c r="E12" s="11">
        <v>555</v>
      </c>
      <c r="F12" s="11">
        <v>6</v>
      </c>
      <c r="G12" s="11">
        <v>2</v>
      </c>
      <c r="H12" s="11">
        <v>4</v>
      </c>
      <c r="I12" s="11">
        <v>1180</v>
      </c>
      <c r="J12" s="11">
        <v>599</v>
      </c>
      <c r="K12" s="11">
        <v>581</v>
      </c>
      <c r="L12" s="11">
        <v>3</v>
      </c>
      <c r="M12" s="11">
        <v>3</v>
      </c>
      <c r="N12" s="11">
        <v>0</v>
      </c>
    </row>
    <row r="13" spans="2:14" ht="20.100000000000001" customHeight="1" thickBot="1" x14ac:dyDescent="0.25">
      <c r="B13" s="6" t="s">
        <v>4</v>
      </c>
      <c r="C13" s="11">
        <v>841</v>
      </c>
      <c r="D13" s="11">
        <v>571</v>
      </c>
      <c r="E13" s="11">
        <v>270</v>
      </c>
      <c r="F13" s="11">
        <v>2</v>
      </c>
      <c r="G13" s="11">
        <v>2</v>
      </c>
      <c r="H13" s="11">
        <v>0</v>
      </c>
      <c r="I13" s="11">
        <v>769</v>
      </c>
      <c r="J13" s="11">
        <v>525</v>
      </c>
      <c r="K13" s="11">
        <v>244</v>
      </c>
      <c r="L13" s="11">
        <v>16</v>
      </c>
      <c r="M13" s="11">
        <v>14</v>
      </c>
      <c r="N13" s="11">
        <v>2</v>
      </c>
    </row>
    <row r="14" spans="2:14" ht="20.100000000000001" customHeight="1" thickBot="1" x14ac:dyDescent="0.25">
      <c r="B14" s="6" t="s">
        <v>5</v>
      </c>
      <c r="C14" s="11">
        <v>1767</v>
      </c>
      <c r="D14" s="11">
        <v>984</v>
      </c>
      <c r="E14" s="11">
        <v>783</v>
      </c>
      <c r="F14" s="11">
        <v>2</v>
      </c>
      <c r="G14" s="11">
        <v>0</v>
      </c>
      <c r="H14" s="11">
        <v>2</v>
      </c>
      <c r="I14" s="11">
        <v>1707</v>
      </c>
      <c r="J14" s="11">
        <v>910</v>
      </c>
      <c r="K14" s="11">
        <v>797</v>
      </c>
      <c r="L14" s="11">
        <v>0</v>
      </c>
      <c r="M14" s="11">
        <v>0</v>
      </c>
      <c r="N14" s="11">
        <v>0</v>
      </c>
    </row>
    <row r="15" spans="2:14" ht="20.100000000000001" customHeight="1" thickBot="1" x14ac:dyDescent="0.25">
      <c r="B15" s="6" t="s">
        <v>6</v>
      </c>
      <c r="C15" s="11">
        <v>2621</v>
      </c>
      <c r="D15" s="11">
        <v>1817</v>
      </c>
      <c r="E15" s="11">
        <v>804</v>
      </c>
      <c r="F15" s="11">
        <v>15</v>
      </c>
      <c r="G15" s="11">
        <v>12</v>
      </c>
      <c r="H15" s="11">
        <v>3</v>
      </c>
      <c r="I15" s="11">
        <v>3817</v>
      </c>
      <c r="J15" s="11">
        <v>2302</v>
      </c>
      <c r="K15" s="11">
        <v>1515</v>
      </c>
      <c r="L15" s="11">
        <v>0</v>
      </c>
      <c r="M15" s="11">
        <v>0</v>
      </c>
      <c r="N15" s="11">
        <v>0</v>
      </c>
    </row>
    <row r="16" spans="2:14" ht="20.100000000000001" customHeight="1" thickBot="1" x14ac:dyDescent="0.25">
      <c r="B16" s="6" t="s">
        <v>7</v>
      </c>
      <c r="C16" s="11">
        <v>413</v>
      </c>
      <c r="D16" s="11">
        <v>296</v>
      </c>
      <c r="E16" s="11">
        <v>117</v>
      </c>
      <c r="F16" s="11">
        <v>0</v>
      </c>
      <c r="G16" s="11">
        <v>0</v>
      </c>
      <c r="H16" s="11">
        <v>0</v>
      </c>
      <c r="I16" s="11">
        <v>488</v>
      </c>
      <c r="J16" s="11">
        <v>315</v>
      </c>
      <c r="K16" s="11">
        <v>173</v>
      </c>
      <c r="L16" s="11">
        <v>0</v>
      </c>
      <c r="M16" s="11">
        <v>0</v>
      </c>
      <c r="N16" s="11">
        <v>0</v>
      </c>
    </row>
    <row r="17" spans="2:14" ht="20.100000000000001" customHeight="1" thickBot="1" x14ac:dyDescent="0.25">
      <c r="B17" s="6" t="s">
        <v>8</v>
      </c>
      <c r="C17" s="11">
        <v>1447</v>
      </c>
      <c r="D17" s="11">
        <v>1021</v>
      </c>
      <c r="E17" s="11">
        <v>426</v>
      </c>
      <c r="F17" s="11">
        <v>10</v>
      </c>
      <c r="G17" s="11">
        <v>10</v>
      </c>
      <c r="H17" s="11">
        <v>0</v>
      </c>
      <c r="I17" s="11">
        <v>1444</v>
      </c>
      <c r="J17" s="11">
        <v>914</v>
      </c>
      <c r="K17" s="11">
        <v>530</v>
      </c>
      <c r="L17" s="11">
        <v>11</v>
      </c>
      <c r="M17" s="11">
        <v>11</v>
      </c>
      <c r="N17" s="11">
        <v>0</v>
      </c>
    </row>
    <row r="18" spans="2:14" ht="20.100000000000001" customHeight="1" thickBot="1" x14ac:dyDescent="0.25">
      <c r="B18" s="6" t="s">
        <v>9</v>
      </c>
      <c r="C18" s="11">
        <v>1608</v>
      </c>
      <c r="D18" s="11">
        <v>1034</v>
      </c>
      <c r="E18" s="11">
        <v>574</v>
      </c>
      <c r="F18" s="11">
        <v>13</v>
      </c>
      <c r="G18" s="11">
        <v>11</v>
      </c>
      <c r="H18" s="11">
        <v>2</v>
      </c>
      <c r="I18" s="11">
        <v>1562</v>
      </c>
      <c r="J18" s="11">
        <v>974</v>
      </c>
      <c r="K18" s="11">
        <v>588</v>
      </c>
      <c r="L18" s="11">
        <v>9</v>
      </c>
      <c r="M18" s="11">
        <v>7</v>
      </c>
      <c r="N18" s="11">
        <v>2</v>
      </c>
    </row>
    <row r="19" spans="2:14" ht="20.100000000000001" customHeight="1" thickBot="1" x14ac:dyDescent="0.25">
      <c r="B19" s="6" t="s">
        <v>10</v>
      </c>
      <c r="C19" s="11">
        <v>6192</v>
      </c>
      <c r="D19" s="11">
        <v>3350</v>
      </c>
      <c r="E19" s="11">
        <v>2842</v>
      </c>
      <c r="F19" s="11">
        <v>3</v>
      </c>
      <c r="G19" s="11">
        <v>1</v>
      </c>
      <c r="H19" s="11">
        <v>2</v>
      </c>
      <c r="I19" s="11">
        <v>6245</v>
      </c>
      <c r="J19" s="11">
        <v>3396</v>
      </c>
      <c r="K19" s="11">
        <v>2849</v>
      </c>
      <c r="L19" s="11">
        <v>3</v>
      </c>
      <c r="M19" s="11">
        <v>3</v>
      </c>
      <c r="N19" s="11">
        <v>0</v>
      </c>
    </row>
    <row r="20" spans="2:14" ht="20.100000000000001" customHeight="1" thickBot="1" x14ac:dyDescent="0.25">
      <c r="B20" s="6" t="s">
        <v>11</v>
      </c>
      <c r="C20" s="11">
        <v>6574</v>
      </c>
      <c r="D20" s="11">
        <v>4146</v>
      </c>
      <c r="E20" s="11">
        <v>2428</v>
      </c>
      <c r="F20" s="11">
        <v>15</v>
      </c>
      <c r="G20" s="11">
        <v>8</v>
      </c>
      <c r="H20" s="11">
        <v>7</v>
      </c>
      <c r="I20" s="11">
        <v>6497</v>
      </c>
      <c r="J20" s="11">
        <v>3793</v>
      </c>
      <c r="K20" s="11">
        <v>2704</v>
      </c>
      <c r="L20" s="11">
        <v>11</v>
      </c>
      <c r="M20" s="11">
        <v>6</v>
      </c>
      <c r="N20" s="11">
        <v>5</v>
      </c>
    </row>
    <row r="21" spans="2:14" ht="20.100000000000001" customHeight="1" thickBot="1" x14ac:dyDescent="0.25">
      <c r="B21" s="6" t="s">
        <v>12</v>
      </c>
      <c r="C21" s="11">
        <v>758</v>
      </c>
      <c r="D21" s="11">
        <v>646</v>
      </c>
      <c r="E21" s="11">
        <v>112</v>
      </c>
      <c r="F21" s="11">
        <v>6</v>
      </c>
      <c r="G21" s="11">
        <v>6</v>
      </c>
      <c r="H21" s="11">
        <v>0</v>
      </c>
      <c r="I21" s="11">
        <v>749</v>
      </c>
      <c r="J21" s="11">
        <v>672</v>
      </c>
      <c r="K21" s="11">
        <v>77</v>
      </c>
      <c r="L21" s="11">
        <v>9</v>
      </c>
      <c r="M21" s="11">
        <v>9</v>
      </c>
      <c r="N21" s="11">
        <v>0</v>
      </c>
    </row>
    <row r="22" spans="2:14" ht="20.100000000000001" customHeight="1" thickBot="1" x14ac:dyDescent="0.25">
      <c r="B22" s="6" t="s">
        <v>13</v>
      </c>
      <c r="C22" s="11">
        <v>1842</v>
      </c>
      <c r="D22" s="11">
        <v>1341</v>
      </c>
      <c r="E22" s="11">
        <v>501</v>
      </c>
      <c r="F22" s="11">
        <v>19</v>
      </c>
      <c r="G22" s="11">
        <v>19</v>
      </c>
      <c r="H22" s="11">
        <v>0</v>
      </c>
      <c r="I22" s="11">
        <v>1862</v>
      </c>
      <c r="J22" s="11">
        <v>1493</v>
      </c>
      <c r="K22" s="11">
        <v>369</v>
      </c>
      <c r="L22" s="11">
        <v>3</v>
      </c>
      <c r="M22" s="11">
        <v>3</v>
      </c>
      <c r="N22" s="11">
        <v>0</v>
      </c>
    </row>
    <row r="23" spans="2:14" ht="20.100000000000001" customHeight="1" thickBot="1" x14ac:dyDescent="0.25">
      <c r="B23" s="6" t="s">
        <v>14</v>
      </c>
      <c r="C23" s="11">
        <v>7128</v>
      </c>
      <c r="D23" s="11">
        <v>3788</v>
      </c>
      <c r="E23" s="11">
        <v>3340</v>
      </c>
      <c r="F23" s="11">
        <v>3</v>
      </c>
      <c r="G23" s="11">
        <v>3</v>
      </c>
      <c r="H23" s="11">
        <v>0</v>
      </c>
      <c r="I23" s="11">
        <v>7011</v>
      </c>
      <c r="J23" s="11">
        <v>3820</v>
      </c>
      <c r="K23" s="11">
        <v>3191</v>
      </c>
      <c r="L23" s="11">
        <v>5</v>
      </c>
      <c r="M23" s="11">
        <v>4</v>
      </c>
      <c r="N23" s="11">
        <v>1</v>
      </c>
    </row>
    <row r="24" spans="2:14" ht="20.100000000000001" customHeight="1" thickBot="1" x14ac:dyDescent="0.25">
      <c r="B24" s="6" t="s">
        <v>15</v>
      </c>
      <c r="C24" s="11">
        <v>1757</v>
      </c>
      <c r="D24" s="11">
        <v>1160</v>
      </c>
      <c r="E24" s="11">
        <v>597</v>
      </c>
      <c r="F24" s="11">
        <v>1</v>
      </c>
      <c r="G24" s="11">
        <v>1</v>
      </c>
      <c r="H24" s="11">
        <v>0</v>
      </c>
      <c r="I24" s="11">
        <v>1845</v>
      </c>
      <c r="J24" s="11">
        <v>1206</v>
      </c>
      <c r="K24" s="11">
        <v>639</v>
      </c>
      <c r="L24" s="11">
        <v>4</v>
      </c>
      <c r="M24" s="11">
        <v>4</v>
      </c>
      <c r="N24" s="11">
        <v>0</v>
      </c>
    </row>
    <row r="25" spans="2:14" ht="20.100000000000001" customHeight="1" thickBot="1" x14ac:dyDescent="0.25">
      <c r="B25" s="6" t="s">
        <v>16</v>
      </c>
      <c r="C25" s="11">
        <v>739</v>
      </c>
      <c r="D25" s="11">
        <v>244</v>
      </c>
      <c r="E25" s="11">
        <v>495</v>
      </c>
      <c r="F25" s="11">
        <v>1</v>
      </c>
      <c r="G25" s="11">
        <v>1</v>
      </c>
      <c r="H25" s="11">
        <v>0</v>
      </c>
      <c r="I25" s="11">
        <v>805</v>
      </c>
      <c r="J25" s="11">
        <v>389</v>
      </c>
      <c r="K25" s="11">
        <v>416</v>
      </c>
      <c r="L25" s="11">
        <v>3</v>
      </c>
      <c r="M25" s="11">
        <v>1</v>
      </c>
      <c r="N25" s="11">
        <v>2</v>
      </c>
    </row>
    <row r="26" spans="2:14" ht="20.100000000000001" customHeight="1" thickBot="1" x14ac:dyDescent="0.25">
      <c r="B26" s="7" t="s">
        <v>17</v>
      </c>
      <c r="C26" s="11">
        <v>1610</v>
      </c>
      <c r="D26" s="11">
        <v>829</v>
      </c>
      <c r="E26" s="11">
        <v>781</v>
      </c>
      <c r="F26" s="11">
        <v>11</v>
      </c>
      <c r="G26" s="11">
        <v>6</v>
      </c>
      <c r="H26" s="11">
        <v>5</v>
      </c>
      <c r="I26" s="11">
        <v>1747</v>
      </c>
      <c r="J26" s="11">
        <v>971</v>
      </c>
      <c r="K26" s="11">
        <v>776</v>
      </c>
      <c r="L26" s="11">
        <v>12</v>
      </c>
      <c r="M26" s="11">
        <v>10</v>
      </c>
      <c r="N26" s="11">
        <v>2</v>
      </c>
    </row>
    <row r="27" spans="2:14" ht="20.100000000000001" customHeight="1" thickBot="1" x14ac:dyDescent="0.25">
      <c r="B27" s="8" t="s">
        <v>18</v>
      </c>
      <c r="C27" s="11">
        <v>206</v>
      </c>
      <c r="D27" s="11">
        <v>107</v>
      </c>
      <c r="E27" s="11">
        <v>99</v>
      </c>
      <c r="F27" s="11">
        <v>0</v>
      </c>
      <c r="G27" s="11">
        <v>0</v>
      </c>
      <c r="H27" s="11">
        <v>0</v>
      </c>
      <c r="I27" s="11">
        <v>229</v>
      </c>
      <c r="J27" s="11">
        <v>68</v>
      </c>
      <c r="K27" s="11">
        <v>161</v>
      </c>
      <c r="L27" s="11">
        <v>0</v>
      </c>
      <c r="M27" s="11">
        <v>0</v>
      </c>
      <c r="N27" s="11">
        <v>0</v>
      </c>
    </row>
    <row r="28" spans="2:14" ht="20.100000000000001" customHeight="1" thickBot="1" x14ac:dyDescent="0.25">
      <c r="B28" s="9" t="s">
        <v>19</v>
      </c>
      <c r="C28" s="12">
        <f>SUM(C11:C27)</f>
        <v>46135</v>
      </c>
      <c r="D28" s="12">
        <f t="shared" ref="D28:H28" si="0">SUM(D11:D27)</f>
        <v>28983</v>
      </c>
      <c r="E28" s="12">
        <f t="shared" si="0"/>
        <v>17152</v>
      </c>
      <c r="F28" s="12">
        <f t="shared" si="0"/>
        <v>141</v>
      </c>
      <c r="G28" s="12">
        <f t="shared" si="0"/>
        <v>112</v>
      </c>
      <c r="H28" s="12">
        <f t="shared" si="0"/>
        <v>29</v>
      </c>
      <c r="I28" s="12">
        <f>SUM(I11:I27)</f>
        <v>47710</v>
      </c>
      <c r="J28" s="12">
        <f t="shared" ref="J28:N28" si="1">SUM(J11:J27)</f>
        <v>29418</v>
      </c>
      <c r="K28" s="12">
        <f t="shared" si="1"/>
        <v>18292</v>
      </c>
      <c r="L28" s="12">
        <f t="shared" si="1"/>
        <v>105</v>
      </c>
      <c r="M28" s="12">
        <f t="shared" si="1"/>
        <v>91</v>
      </c>
      <c r="N28" s="12">
        <f t="shared" si="1"/>
        <v>14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1" spans="2:14" ht="39.75" customHeight="1" thickBot="1" x14ac:dyDescent="0.25">
      <c r="C31" s="27" t="s">
        <v>122</v>
      </c>
      <c r="D31" s="28"/>
      <c r="E31" s="28"/>
      <c r="F31" s="27" t="s">
        <v>122</v>
      </c>
      <c r="G31" s="28"/>
      <c r="H31" s="28"/>
    </row>
    <row r="32" spans="2:14" ht="57.75" thickBot="1" x14ac:dyDescent="0.25">
      <c r="C32" s="10" t="s">
        <v>36</v>
      </c>
      <c r="D32" s="10" t="s">
        <v>37</v>
      </c>
      <c r="E32" s="10" t="s">
        <v>38</v>
      </c>
      <c r="F32" s="10" t="s">
        <v>112</v>
      </c>
      <c r="G32" s="10" t="s">
        <v>113</v>
      </c>
      <c r="H32" s="10" t="s">
        <v>114</v>
      </c>
    </row>
    <row r="33" spans="2:8" ht="20.100000000000001" customHeight="1" thickBot="1" x14ac:dyDescent="0.25">
      <c r="B33" s="5" t="s">
        <v>2</v>
      </c>
      <c r="C33" s="14">
        <f t="shared" ref="C33:C50" si="2">IF(C11&gt;0,(I11-C11)/C11,"-")</f>
        <v>3.3923460192939681E-2</v>
      </c>
      <c r="D33" s="14">
        <f t="shared" ref="D33:D50" si="3">IF(D11&gt;0,(J11-D11)/D11,"-")</f>
        <v>9.4218415417558887E-3</v>
      </c>
      <c r="E33" s="14">
        <f t="shared" ref="E33:E50" si="4">IF(E11&gt;0,(K11-E11)/E11,"-")</f>
        <v>0.10461285008237232</v>
      </c>
      <c r="F33" s="14">
        <f t="shared" ref="F33:F50" si="5">IF(F11&gt;0,(L11-F11)/F11,"-")</f>
        <v>-0.52941176470588236</v>
      </c>
      <c r="G33" s="14">
        <f t="shared" ref="G33:G50" si="6">IF(G11&gt;0,(M11-G11)/G11,"-")</f>
        <v>-0.46666666666666667</v>
      </c>
      <c r="H33" s="14">
        <f t="shared" ref="H33:H50" si="7">IF(H11&gt;0,(N11-H11)/H11,"-")</f>
        <v>-1</v>
      </c>
    </row>
    <row r="34" spans="2:8" ht="20.100000000000001" customHeight="1" thickBot="1" x14ac:dyDescent="0.25">
      <c r="B34" s="6" t="s">
        <v>3</v>
      </c>
      <c r="C34" s="14">
        <f t="shared" si="2"/>
        <v>-1.5846538782318599E-2</v>
      </c>
      <c r="D34" s="14">
        <f t="shared" si="3"/>
        <v>-6.9875776397515521E-2</v>
      </c>
      <c r="E34" s="14">
        <f t="shared" si="4"/>
        <v>4.6846846846846847E-2</v>
      </c>
      <c r="F34" s="14">
        <f t="shared" si="5"/>
        <v>-0.5</v>
      </c>
      <c r="G34" s="14">
        <f t="shared" si="6"/>
        <v>0.5</v>
      </c>
      <c r="H34" s="14">
        <f t="shared" si="7"/>
        <v>-1</v>
      </c>
    </row>
    <row r="35" spans="2:8" ht="20.100000000000001" customHeight="1" thickBot="1" x14ac:dyDescent="0.25">
      <c r="B35" s="6" t="s">
        <v>4</v>
      </c>
      <c r="C35" s="14">
        <f t="shared" si="2"/>
        <v>-8.5612366230677764E-2</v>
      </c>
      <c r="D35" s="14">
        <f t="shared" si="3"/>
        <v>-8.0560420315236428E-2</v>
      </c>
      <c r="E35" s="14">
        <f t="shared" si="4"/>
        <v>-9.6296296296296297E-2</v>
      </c>
      <c r="F35" s="14">
        <f t="shared" si="5"/>
        <v>7</v>
      </c>
      <c r="G35" s="14">
        <f t="shared" si="6"/>
        <v>6</v>
      </c>
      <c r="H35" s="14" t="str">
        <f t="shared" si="7"/>
        <v>-</v>
      </c>
    </row>
    <row r="36" spans="2:8" ht="20.100000000000001" customHeight="1" thickBot="1" x14ac:dyDescent="0.25">
      <c r="B36" s="6" t="s">
        <v>5</v>
      </c>
      <c r="C36" s="14">
        <f t="shared" si="2"/>
        <v>-3.3955857385398983E-2</v>
      </c>
      <c r="D36" s="14">
        <f t="shared" si="3"/>
        <v>-7.5203252032520332E-2</v>
      </c>
      <c r="E36" s="14">
        <f t="shared" si="4"/>
        <v>1.7879948914431672E-2</v>
      </c>
      <c r="F36" s="14">
        <f t="shared" si="5"/>
        <v>-1</v>
      </c>
      <c r="G36" s="14" t="str">
        <f t="shared" si="6"/>
        <v>-</v>
      </c>
      <c r="H36" s="14">
        <f t="shared" si="7"/>
        <v>-1</v>
      </c>
    </row>
    <row r="37" spans="2:8" ht="20.100000000000001" customHeight="1" thickBot="1" x14ac:dyDescent="0.25">
      <c r="B37" s="6" t="s">
        <v>6</v>
      </c>
      <c r="C37" s="14">
        <f t="shared" si="2"/>
        <v>0.45631438382296835</v>
      </c>
      <c r="D37" s="14">
        <f t="shared" si="3"/>
        <v>0.26692350027517886</v>
      </c>
      <c r="E37" s="14">
        <f t="shared" si="4"/>
        <v>0.88432835820895528</v>
      </c>
      <c r="F37" s="14">
        <f t="shared" si="5"/>
        <v>-1</v>
      </c>
      <c r="G37" s="14">
        <f t="shared" si="6"/>
        <v>-1</v>
      </c>
      <c r="H37" s="14">
        <f t="shared" si="7"/>
        <v>-1</v>
      </c>
    </row>
    <row r="38" spans="2:8" ht="20.100000000000001" customHeight="1" thickBot="1" x14ac:dyDescent="0.25">
      <c r="B38" s="6" t="s">
        <v>7</v>
      </c>
      <c r="C38" s="14">
        <f t="shared" si="2"/>
        <v>0.18159806295399517</v>
      </c>
      <c r="D38" s="14">
        <f t="shared" si="3"/>
        <v>6.4189189189189186E-2</v>
      </c>
      <c r="E38" s="14">
        <f t="shared" si="4"/>
        <v>0.47863247863247865</v>
      </c>
      <c r="F38" s="14" t="str">
        <f t="shared" si="5"/>
        <v>-</v>
      </c>
      <c r="G38" s="14" t="str">
        <f t="shared" si="6"/>
        <v>-</v>
      </c>
      <c r="H38" s="14" t="str">
        <f t="shared" si="7"/>
        <v>-</v>
      </c>
    </row>
    <row r="39" spans="2:8" ht="20.100000000000001" customHeight="1" thickBot="1" x14ac:dyDescent="0.25">
      <c r="B39" s="6" t="s">
        <v>8</v>
      </c>
      <c r="C39" s="14">
        <f t="shared" si="2"/>
        <v>-2.0732550103662751E-3</v>
      </c>
      <c r="D39" s="14">
        <f t="shared" si="3"/>
        <v>-0.10479921645445642</v>
      </c>
      <c r="E39" s="14">
        <f t="shared" si="4"/>
        <v>0.24413145539906103</v>
      </c>
      <c r="F39" s="14">
        <f t="shared" si="5"/>
        <v>0.1</v>
      </c>
      <c r="G39" s="14">
        <f t="shared" si="6"/>
        <v>0.1</v>
      </c>
      <c r="H39" s="14" t="str">
        <f t="shared" si="7"/>
        <v>-</v>
      </c>
    </row>
    <row r="40" spans="2:8" ht="20.100000000000001" customHeight="1" thickBot="1" x14ac:dyDescent="0.25">
      <c r="B40" s="6" t="s">
        <v>9</v>
      </c>
      <c r="C40" s="14">
        <f t="shared" si="2"/>
        <v>-2.8606965174129355E-2</v>
      </c>
      <c r="D40" s="14">
        <f t="shared" si="3"/>
        <v>-5.8027079303675046E-2</v>
      </c>
      <c r="E40" s="14">
        <f t="shared" si="4"/>
        <v>2.4390243902439025E-2</v>
      </c>
      <c r="F40" s="14">
        <f t="shared" si="5"/>
        <v>-0.30769230769230771</v>
      </c>
      <c r="G40" s="14">
        <f t="shared" si="6"/>
        <v>-0.36363636363636365</v>
      </c>
      <c r="H40" s="14">
        <f t="shared" si="7"/>
        <v>0</v>
      </c>
    </row>
    <row r="41" spans="2:8" ht="20.100000000000001" customHeight="1" thickBot="1" x14ac:dyDescent="0.25">
      <c r="B41" s="6" t="s">
        <v>10</v>
      </c>
      <c r="C41" s="14">
        <f t="shared" si="2"/>
        <v>8.5594315245478038E-3</v>
      </c>
      <c r="D41" s="14">
        <f t="shared" si="3"/>
        <v>1.373134328358209E-2</v>
      </c>
      <c r="E41" s="14">
        <f t="shared" si="4"/>
        <v>2.4630541871921183E-3</v>
      </c>
      <c r="F41" s="14">
        <f t="shared" si="5"/>
        <v>0</v>
      </c>
      <c r="G41" s="14">
        <f t="shared" si="6"/>
        <v>2</v>
      </c>
      <c r="H41" s="14">
        <f t="shared" si="7"/>
        <v>-1</v>
      </c>
    </row>
    <row r="42" spans="2:8" ht="20.100000000000001" customHeight="1" thickBot="1" x14ac:dyDescent="0.25">
      <c r="B42" s="6" t="s">
        <v>11</v>
      </c>
      <c r="C42" s="14">
        <f t="shared" si="2"/>
        <v>-1.1712808031639793E-2</v>
      </c>
      <c r="D42" s="14">
        <f t="shared" si="3"/>
        <v>-8.5142305836951274E-2</v>
      </c>
      <c r="E42" s="14">
        <f t="shared" si="4"/>
        <v>0.11367380560131796</v>
      </c>
      <c r="F42" s="14">
        <f t="shared" si="5"/>
        <v>-0.26666666666666666</v>
      </c>
      <c r="G42" s="14">
        <f t="shared" si="6"/>
        <v>-0.25</v>
      </c>
      <c r="H42" s="14">
        <f t="shared" si="7"/>
        <v>-0.2857142857142857</v>
      </c>
    </row>
    <row r="43" spans="2:8" ht="20.100000000000001" customHeight="1" thickBot="1" x14ac:dyDescent="0.25">
      <c r="B43" s="6" t="s">
        <v>12</v>
      </c>
      <c r="C43" s="14">
        <f t="shared" si="2"/>
        <v>-1.1873350923482849E-2</v>
      </c>
      <c r="D43" s="14">
        <f t="shared" si="3"/>
        <v>4.0247678018575851E-2</v>
      </c>
      <c r="E43" s="14">
        <f t="shared" si="4"/>
        <v>-0.3125</v>
      </c>
      <c r="F43" s="14">
        <f t="shared" si="5"/>
        <v>0.5</v>
      </c>
      <c r="G43" s="14">
        <f t="shared" si="6"/>
        <v>0.5</v>
      </c>
      <c r="H43" s="14" t="str">
        <f t="shared" si="7"/>
        <v>-</v>
      </c>
    </row>
    <row r="44" spans="2:8" ht="20.100000000000001" customHeight="1" thickBot="1" x14ac:dyDescent="0.25">
      <c r="B44" s="6" t="s">
        <v>13</v>
      </c>
      <c r="C44" s="14">
        <f t="shared" si="2"/>
        <v>1.0857763300760043E-2</v>
      </c>
      <c r="D44" s="14">
        <f t="shared" si="3"/>
        <v>0.1133482475764355</v>
      </c>
      <c r="E44" s="14">
        <f t="shared" si="4"/>
        <v>-0.26347305389221559</v>
      </c>
      <c r="F44" s="14">
        <f t="shared" si="5"/>
        <v>-0.84210526315789469</v>
      </c>
      <c r="G44" s="14">
        <f t="shared" si="6"/>
        <v>-0.84210526315789469</v>
      </c>
      <c r="H44" s="14" t="str">
        <f t="shared" si="7"/>
        <v>-</v>
      </c>
    </row>
    <row r="45" spans="2:8" ht="20.100000000000001" customHeight="1" thickBot="1" x14ac:dyDescent="0.25">
      <c r="B45" s="6" t="s">
        <v>14</v>
      </c>
      <c r="C45" s="14">
        <f t="shared" si="2"/>
        <v>-1.6414141414141416E-2</v>
      </c>
      <c r="D45" s="14">
        <f t="shared" si="3"/>
        <v>8.4477296726504746E-3</v>
      </c>
      <c r="E45" s="14">
        <f t="shared" si="4"/>
        <v>-4.4610778443113772E-2</v>
      </c>
      <c r="F45" s="14">
        <f t="shared" si="5"/>
        <v>0.66666666666666663</v>
      </c>
      <c r="G45" s="14">
        <f t="shared" si="6"/>
        <v>0.33333333333333331</v>
      </c>
      <c r="H45" s="14" t="str">
        <f t="shared" si="7"/>
        <v>-</v>
      </c>
    </row>
    <row r="46" spans="2:8" ht="20.100000000000001" customHeight="1" thickBot="1" x14ac:dyDescent="0.25">
      <c r="B46" s="6" t="s">
        <v>15</v>
      </c>
      <c r="C46" s="14">
        <f t="shared" si="2"/>
        <v>5.0085372794536141E-2</v>
      </c>
      <c r="D46" s="14">
        <f t="shared" si="3"/>
        <v>3.9655172413793106E-2</v>
      </c>
      <c r="E46" s="14">
        <f t="shared" si="4"/>
        <v>7.0351758793969849E-2</v>
      </c>
      <c r="F46" s="14">
        <f t="shared" si="5"/>
        <v>3</v>
      </c>
      <c r="G46" s="14">
        <f t="shared" si="6"/>
        <v>3</v>
      </c>
      <c r="H46" s="14" t="str">
        <f t="shared" si="7"/>
        <v>-</v>
      </c>
    </row>
    <row r="47" spans="2:8" ht="20.100000000000001" customHeight="1" thickBot="1" x14ac:dyDescent="0.25">
      <c r="B47" s="6" t="s">
        <v>16</v>
      </c>
      <c r="C47" s="14">
        <f t="shared" si="2"/>
        <v>8.9309878213802429E-2</v>
      </c>
      <c r="D47" s="14">
        <f t="shared" si="3"/>
        <v>0.59426229508196726</v>
      </c>
      <c r="E47" s="14">
        <f t="shared" si="4"/>
        <v>-0.1595959595959596</v>
      </c>
      <c r="F47" s="14">
        <f t="shared" si="5"/>
        <v>2</v>
      </c>
      <c r="G47" s="14">
        <f t="shared" si="6"/>
        <v>0</v>
      </c>
      <c r="H47" s="14" t="str">
        <f t="shared" si="7"/>
        <v>-</v>
      </c>
    </row>
    <row r="48" spans="2:8" ht="20.100000000000001" customHeight="1" thickBot="1" x14ac:dyDescent="0.25">
      <c r="B48" s="7" t="s">
        <v>17</v>
      </c>
      <c r="C48" s="14">
        <f t="shared" si="2"/>
        <v>8.5093167701863356E-2</v>
      </c>
      <c r="D48" s="14">
        <f t="shared" si="3"/>
        <v>0.17129071170084439</v>
      </c>
      <c r="E48" s="14">
        <f t="shared" si="4"/>
        <v>-6.4020486555697821E-3</v>
      </c>
      <c r="F48" s="14">
        <f t="shared" si="5"/>
        <v>9.0909090909090912E-2</v>
      </c>
      <c r="G48" s="14">
        <f t="shared" si="6"/>
        <v>0.66666666666666663</v>
      </c>
      <c r="H48" s="14">
        <f t="shared" si="7"/>
        <v>-0.6</v>
      </c>
    </row>
    <row r="49" spans="2:8" ht="20.100000000000001" customHeight="1" thickBot="1" x14ac:dyDescent="0.25">
      <c r="B49" s="8" t="s">
        <v>18</v>
      </c>
      <c r="C49" s="14">
        <f t="shared" si="2"/>
        <v>0.11165048543689321</v>
      </c>
      <c r="D49" s="14">
        <f t="shared" si="3"/>
        <v>-0.3644859813084112</v>
      </c>
      <c r="E49" s="14">
        <f t="shared" si="4"/>
        <v>0.6262626262626263</v>
      </c>
      <c r="F49" s="14" t="str">
        <f t="shared" si="5"/>
        <v>-</v>
      </c>
      <c r="G49" s="14" t="str">
        <f t="shared" si="6"/>
        <v>-</v>
      </c>
      <c r="H49" s="14" t="str">
        <f t="shared" si="7"/>
        <v>-</v>
      </c>
    </row>
    <row r="50" spans="2:8" ht="20.100000000000001" customHeight="1" thickBot="1" x14ac:dyDescent="0.25">
      <c r="B50" s="9" t="s">
        <v>19</v>
      </c>
      <c r="C50" s="15">
        <f t="shared" si="2"/>
        <v>3.4138940067194104E-2</v>
      </c>
      <c r="D50" s="15">
        <f t="shared" si="3"/>
        <v>1.5008798261049582E-2</v>
      </c>
      <c r="E50" s="15">
        <f t="shared" si="4"/>
        <v>6.6464552238805971E-2</v>
      </c>
      <c r="F50" s="15">
        <f t="shared" si="5"/>
        <v>-0.25531914893617019</v>
      </c>
      <c r="G50" s="15">
        <f t="shared" si="6"/>
        <v>-0.1875</v>
      </c>
      <c r="H50" s="15">
        <f t="shared" si="7"/>
        <v>-0.51724137931034486</v>
      </c>
    </row>
    <row r="53" spans="2:8" ht="25.5" customHeight="1" x14ac:dyDescent="0.2">
      <c r="B53" s="49" t="s">
        <v>118</v>
      </c>
      <c r="C53" s="49"/>
      <c r="D53" s="49"/>
      <c r="E53" s="49"/>
      <c r="F53" s="49"/>
      <c r="G53" s="49"/>
    </row>
  </sheetData>
  <mergeCells count="5">
    <mergeCell ref="B53:G53"/>
    <mergeCell ref="F31:H31"/>
    <mergeCell ref="C31:E31"/>
    <mergeCell ref="I9:N9"/>
    <mergeCell ref="C9:H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27" t="s">
        <v>119</v>
      </c>
      <c r="D9" s="28"/>
      <c r="E9" s="28"/>
      <c r="F9" s="28"/>
      <c r="G9" s="28" t="s">
        <v>120</v>
      </c>
      <c r="H9" s="28"/>
      <c r="I9" s="28"/>
      <c r="J9" s="28"/>
      <c r="K9" s="28" t="s">
        <v>122</v>
      </c>
      <c r="L9" s="28"/>
      <c r="M9" s="28"/>
      <c r="N9" s="28"/>
    </row>
    <row r="10" spans="2:14" ht="44.25" customHeight="1" thickBot="1" x14ac:dyDescent="0.25"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39</v>
      </c>
      <c r="H10" s="10" t="s">
        <v>40</v>
      </c>
      <c r="I10" s="10" t="s">
        <v>41</v>
      </c>
      <c r="J10" s="10" t="s">
        <v>42</v>
      </c>
      <c r="K10" s="10" t="s">
        <v>39</v>
      </c>
      <c r="L10" s="10" t="s">
        <v>40</v>
      </c>
      <c r="M10" s="10" t="s">
        <v>41</v>
      </c>
      <c r="N10" s="10" t="s">
        <v>42</v>
      </c>
    </row>
    <row r="11" spans="2:14" ht="20.100000000000001" customHeight="1" thickBot="1" x14ac:dyDescent="0.25">
      <c r="B11" s="5" t="s">
        <v>2</v>
      </c>
      <c r="C11" s="11">
        <v>2141</v>
      </c>
      <c r="D11" s="11">
        <v>25</v>
      </c>
      <c r="E11" s="11">
        <v>1634</v>
      </c>
      <c r="F11" s="11">
        <v>482</v>
      </c>
      <c r="G11" s="11">
        <v>2298</v>
      </c>
      <c r="H11" s="11">
        <v>22</v>
      </c>
      <c r="I11" s="11">
        <v>1714</v>
      </c>
      <c r="J11" s="11">
        <v>562</v>
      </c>
      <c r="K11" s="14">
        <f>IF(C11=0,"-",(G11-C11)/C11)</f>
        <v>7.3330219523587106E-2</v>
      </c>
      <c r="L11" s="14">
        <f>IF(D11=0,"-",(H11-D11)/D11)</f>
        <v>-0.12</v>
      </c>
      <c r="M11" s="14">
        <f>IF(E11=0,"-",(I11-E11)/E11)</f>
        <v>4.8959608323133418E-2</v>
      </c>
      <c r="N11" s="14">
        <f>IF(F11=0,"-",(J11-F11)/F11)</f>
        <v>0.16597510373443983</v>
      </c>
    </row>
    <row r="12" spans="2:14" ht="20.100000000000001" customHeight="1" thickBot="1" x14ac:dyDescent="0.25">
      <c r="B12" s="6" t="s">
        <v>3</v>
      </c>
      <c r="C12" s="11">
        <v>202</v>
      </c>
      <c r="D12" s="11">
        <v>0</v>
      </c>
      <c r="E12" s="11">
        <v>172</v>
      </c>
      <c r="F12" s="11">
        <v>30</v>
      </c>
      <c r="G12" s="11">
        <v>222</v>
      </c>
      <c r="H12" s="11">
        <v>0</v>
      </c>
      <c r="I12" s="11">
        <v>173</v>
      </c>
      <c r="J12" s="11">
        <v>49</v>
      </c>
      <c r="K12" s="14">
        <f t="shared" ref="K12:N28" si="0">IF(C12=0,"-",(G12-C12)/C12)</f>
        <v>9.9009900990099015E-2</v>
      </c>
      <c r="L12" s="14" t="str">
        <f t="shared" si="0"/>
        <v>-</v>
      </c>
      <c r="M12" s="14">
        <f t="shared" si="0"/>
        <v>5.8139534883720929E-3</v>
      </c>
      <c r="N12" s="14">
        <f t="shared" si="0"/>
        <v>0.6333333333333333</v>
      </c>
    </row>
    <row r="13" spans="2:14" ht="20.100000000000001" customHeight="1" thickBot="1" x14ac:dyDescent="0.25">
      <c r="B13" s="6" t="s">
        <v>4</v>
      </c>
      <c r="C13" s="11">
        <v>229</v>
      </c>
      <c r="D13" s="11">
        <v>0</v>
      </c>
      <c r="E13" s="11">
        <v>156</v>
      </c>
      <c r="F13" s="11">
        <v>73</v>
      </c>
      <c r="G13" s="11">
        <v>214</v>
      </c>
      <c r="H13" s="11">
        <v>0</v>
      </c>
      <c r="I13" s="11">
        <v>179</v>
      </c>
      <c r="J13" s="11">
        <v>35</v>
      </c>
      <c r="K13" s="14">
        <f t="shared" si="0"/>
        <v>-6.5502183406113537E-2</v>
      </c>
      <c r="L13" s="14" t="str">
        <f t="shared" si="0"/>
        <v>-</v>
      </c>
      <c r="M13" s="14">
        <f t="shared" si="0"/>
        <v>0.14743589743589744</v>
      </c>
      <c r="N13" s="14">
        <f t="shared" si="0"/>
        <v>-0.52054794520547942</v>
      </c>
    </row>
    <row r="14" spans="2:14" ht="20.100000000000001" customHeight="1" thickBot="1" x14ac:dyDescent="0.25">
      <c r="B14" s="6" t="s">
        <v>5</v>
      </c>
      <c r="C14" s="11">
        <v>445</v>
      </c>
      <c r="D14" s="11">
        <v>2</v>
      </c>
      <c r="E14" s="11">
        <v>343</v>
      </c>
      <c r="F14" s="11">
        <v>100</v>
      </c>
      <c r="G14" s="11">
        <v>420</v>
      </c>
      <c r="H14" s="11">
        <v>1</v>
      </c>
      <c r="I14" s="11">
        <v>335</v>
      </c>
      <c r="J14" s="11">
        <v>84</v>
      </c>
      <c r="K14" s="14">
        <f t="shared" si="0"/>
        <v>-5.6179775280898875E-2</v>
      </c>
      <c r="L14" s="14">
        <f t="shared" si="0"/>
        <v>-0.5</v>
      </c>
      <c r="M14" s="14">
        <f t="shared" si="0"/>
        <v>-2.3323615160349854E-2</v>
      </c>
      <c r="N14" s="14">
        <f t="shared" si="0"/>
        <v>-0.16</v>
      </c>
    </row>
    <row r="15" spans="2:14" ht="20.100000000000001" customHeight="1" thickBot="1" x14ac:dyDescent="0.25">
      <c r="B15" s="6" t="s">
        <v>6</v>
      </c>
      <c r="C15" s="11">
        <v>472</v>
      </c>
      <c r="D15" s="11">
        <v>0</v>
      </c>
      <c r="E15" s="11">
        <v>366</v>
      </c>
      <c r="F15" s="11">
        <v>106</v>
      </c>
      <c r="G15" s="11">
        <v>567</v>
      </c>
      <c r="H15" s="11">
        <v>10</v>
      </c>
      <c r="I15" s="11">
        <v>408</v>
      </c>
      <c r="J15" s="11">
        <v>149</v>
      </c>
      <c r="K15" s="14">
        <f t="shared" si="0"/>
        <v>0.20127118644067796</v>
      </c>
      <c r="L15" s="14" t="str">
        <f t="shared" si="0"/>
        <v>-</v>
      </c>
      <c r="M15" s="14">
        <f t="shared" si="0"/>
        <v>0.11475409836065574</v>
      </c>
      <c r="N15" s="14">
        <f t="shared" si="0"/>
        <v>0.40566037735849059</v>
      </c>
    </row>
    <row r="16" spans="2:14" ht="20.100000000000001" customHeight="1" thickBot="1" x14ac:dyDescent="0.25">
      <c r="B16" s="6" t="s">
        <v>7</v>
      </c>
      <c r="C16" s="11">
        <v>109</v>
      </c>
      <c r="D16" s="11">
        <v>0</v>
      </c>
      <c r="E16" s="11">
        <v>67</v>
      </c>
      <c r="F16" s="11">
        <v>42</v>
      </c>
      <c r="G16" s="11">
        <v>114</v>
      </c>
      <c r="H16" s="11">
        <v>0</v>
      </c>
      <c r="I16" s="11">
        <v>76</v>
      </c>
      <c r="J16" s="11">
        <v>38</v>
      </c>
      <c r="K16" s="14">
        <f t="shared" si="0"/>
        <v>4.5871559633027525E-2</v>
      </c>
      <c r="L16" s="14" t="str">
        <f t="shared" si="0"/>
        <v>-</v>
      </c>
      <c r="M16" s="14">
        <f t="shared" si="0"/>
        <v>0.13432835820895522</v>
      </c>
      <c r="N16" s="14">
        <f t="shared" si="0"/>
        <v>-9.5238095238095233E-2</v>
      </c>
    </row>
    <row r="17" spans="2:14" ht="20.100000000000001" customHeight="1" thickBot="1" x14ac:dyDescent="0.25">
      <c r="B17" s="6" t="s">
        <v>8</v>
      </c>
      <c r="C17" s="11">
        <v>459</v>
      </c>
      <c r="D17" s="11">
        <v>2</v>
      </c>
      <c r="E17" s="11">
        <v>334</v>
      </c>
      <c r="F17" s="11">
        <v>123</v>
      </c>
      <c r="G17" s="11">
        <v>476</v>
      </c>
      <c r="H17" s="11">
        <v>1</v>
      </c>
      <c r="I17" s="11">
        <v>334</v>
      </c>
      <c r="J17" s="11">
        <v>141</v>
      </c>
      <c r="K17" s="14">
        <f t="shared" si="0"/>
        <v>3.7037037037037035E-2</v>
      </c>
      <c r="L17" s="14">
        <f t="shared" si="0"/>
        <v>-0.5</v>
      </c>
      <c r="M17" s="14">
        <f t="shared" si="0"/>
        <v>0</v>
      </c>
      <c r="N17" s="14">
        <f t="shared" si="0"/>
        <v>0.14634146341463414</v>
      </c>
    </row>
    <row r="18" spans="2:14" ht="20.100000000000001" customHeight="1" thickBot="1" x14ac:dyDescent="0.25">
      <c r="B18" s="6" t="s">
        <v>9</v>
      </c>
      <c r="C18" s="11">
        <v>474</v>
      </c>
      <c r="D18" s="11">
        <v>3</v>
      </c>
      <c r="E18" s="11">
        <v>305</v>
      </c>
      <c r="F18" s="11">
        <v>166</v>
      </c>
      <c r="G18" s="11">
        <v>445</v>
      </c>
      <c r="H18" s="11">
        <v>0</v>
      </c>
      <c r="I18" s="11">
        <v>303</v>
      </c>
      <c r="J18" s="11">
        <v>142</v>
      </c>
      <c r="K18" s="14">
        <f t="shared" si="0"/>
        <v>-6.118143459915612E-2</v>
      </c>
      <c r="L18" s="14">
        <f t="shared" si="0"/>
        <v>-1</v>
      </c>
      <c r="M18" s="14">
        <f t="shared" si="0"/>
        <v>-6.5573770491803279E-3</v>
      </c>
      <c r="N18" s="14">
        <f t="shared" si="0"/>
        <v>-0.14457831325301204</v>
      </c>
    </row>
    <row r="19" spans="2:14" ht="20.100000000000001" customHeight="1" thickBot="1" x14ac:dyDescent="0.25">
      <c r="B19" s="6" t="s">
        <v>10</v>
      </c>
      <c r="C19" s="11">
        <v>1473</v>
      </c>
      <c r="D19" s="11">
        <v>0</v>
      </c>
      <c r="E19" s="11">
        <v>702</v>
      </c>
      <c r="F19" s="11">
        <v>771</v>
      </c>
      <c r="G19" s="11">
        <v>1441</v>
      </c>
      <c r="H19" s="11">
        <v>43</v>
      </c>
      <c r="I19" s="11">
        <v>706</v>
      </c>
      <c r="J19" s="11">
        <v>692</v>
      </c>
      <c r="K19" s="14">
        <f t="shared" si="0"/>
        <v>-2.1724372029871011E-2</v>
      </c>
      <c r="L19" s="14" t="str">
        <f t="shared" si="0"/>
        <v>-</v>
      </c>
      <c r="M19" s="14">
        <f t="shared" si="0"/>
        <v>5.6980056980056983E-3</v>
      </c>
      <c r="N19" s="14">
        <f t="shared" si="0"/>
        <v>-0.10246433203631647</v>
      </c>
    </row>
    <row r="20" spans="2:14" ht="20.100000000000001" customHeight="1" thickBot="1" x14ac:dyDescent="0.25">
      <c r="B20" s="6" t="s">
        <v>11</v>
      </c>
      <c r="C20" s="11">
        <v>1458</v>
      </c>
      <c r="D20" s="11">
        <v>13</v>
      </c>
      <c r="E20" s="11">
        <v>1169</v>
      </c>
      <c r="F20" s="11">
        <v>276</v>
      </c>
      <c r="G20" s="11">
        <v>1250</v>
      </c>
      <c r="H20" s="11">
        <v>2</v>
      </c>
      <c r="I20" s="11">
        <v>928</v>
      </c>
      <c r="J20" s="11">
        <v>320</v>
      </c>
      <c r="K20" s="14">
        <f t="shared" si="0"/>
        <v>-0.14266117969821673</v>
      </c>
      <c r="L20" s="14">
        <f t="shared" si="0"/>
        <v>-0.84615384615384615</v>
      </c>
      <c r="M20" s="14">
        <f t="shared" si="0"/>
        <v>-0.20615911035072712</v>
      </c>
      <c r="N20" s="14">
        <f t="shared" si="0"/>
        <v>0.15942028985507245</v>
      </c>
    </row>
    <row r="21" spans="2:14" ht="20.100000000000001" customHeight="1" thickBot="1" x14ac:dyDescent="0.25">
      <c r="B21" s="6" t="s">
        <v>12</v>
      </c>
      <c r="C21" s="11">
        <v>204</v>
      </c>
      <c r="D21" s="11">
        <v>0</v>
      </c>
      <c r="E21" s="11">
        <v>145</v>
      </c>
      <c r="F21" s="11">
        <v>59</v>
      </c>
      <c r="G21" s="11">
        <v>222</v>
      </c>
      <c r="H21" s="11">
        <v>2</v>
      </c>
      <c r="I21" s="11">
        <v>154</v>
      </c>
      <c r="J21" s="11">
        <v>66</v>
      </c>
      <c r="K21" s="14">
        <f t="shared" si="0"/>
        <v>8.8235294117647065E-2</v>
      </c>
      <c r="L21" s="14" t="str">
        <f t="shared" si="0"/>
        <v>-</v>
      </c>
      <c r="M21" s="14">
        <f t="shared" si="0"/>
        <v>6.2068965517241378E-2</v>
      </c>
      <c r="N21" s="14">
        <f t="shared" si="0"/>
        <v>0.11864406779661017</v>
      </c>
    </row>
    <row r="22" spans="2:14" ht="20.100000000000001" customHeight="1" thickBot="1" x14ac:dyDescent="0.25">
      <c r="B22" s="6" t="s">
        <v>13</v>
      </c>
      <c r="C22" s="11">
        <v>461</v>
      </c>
      <c r="D22" s="11">
        <v>5</v>
      </c>
      <c r="E22" s="11">
        <v>289</v>
      </c>
      <c r="F22" s="11">
        <v>167</v>
      </c>
      <c r="G22" s="11">
        <v>457</v>
      </c>
      <c r="H22" s="11">
        <v>3</v>
      </c>
      <c r="I22" s="11">
        <v>312</v>
      </c>
      <c r="J22" s="11">
        <v>142</v>
      </c>
      <c r="K22" s="14">
        <f t="shared" si="0"/>
        <v>-8.6767895878524948E-3</v>
      </c>
      <c r="L22" s="14">
        <f t="shared" si="0"/>
        <v>-0.4</v>
      </c>
      <c r="M22" s="14">
        <f t="shared" si="0"/>
        <v>7.9584775086505188E-2</v>
      </c>
      <c r="N22" s="14">
        <f t="shared" si="0"/>
        <v>-0.1497005988023952</v>
      </c>
    </row>
    <row r="23" spans="2:14" ht="20.100000000000001" customHeight="1" thickBot="1" x14ac:dyDescent="0.25">
      <c r="B23" s="6" t="s">
        <v>14</v>
      </c>
      <c r="C23" s="11">
        <v>1569</v>
      </c>
      <c r="D23" s="11">
        <v>0</v>
      </c>
      <c r="E23" s="11">
        <v>701</v>
      </c>
      <c r="F23" s="11">
        <v>868</v>
      </c>
      <c r="G23" s="11">
        <v>1532</v>
      </c>
      <c r="H23" s="11">
        <v>13</v>
      </c>
      <c r="I23" s="11">
        <v>694</v>
      </c>
      <c r="J23" s="11">
        <v>825</v>
      </c>
      <c r="K23" s="14">
        <f t="shared" si="0"/>
        <v>-2.3581899298916506E-2</v>
      </c>
      <c r="L23" s="14" t="str">
        <f t="shared" si="0"/>
        <v>-</v>
      </c>
      <c r="M23" s="14">
        <f t="shared" si="0"/>
        <v>-9.9857346647646214E-3</v>
      </c>
      <c r="N23" s="14">
        <f t="shared" si="0"/>
        <v>-4.9539170506912443E-2</v>
      </c>
    </row>
    <row r="24" spans="2:14" ht="20.100000000000001" customHeight="1" thickBot="1" x14ac:dyDescent="0.25">
      <c r="B24" s="6" t="s">
        <v>15</v>
      </c>
      <c r="C24" s="11">
        <v>466</v>
      </c>
      <c r="D24" s="11">
        <v>0</v>
      </c>
      <c r="E24" s="11">
        <v>360</v>
      </c>
      <c r="F24" s="11">
        <v>106</v>
      </c>
      <c r="G24" s="11">
        <v>420</v>
      </c>
      <c r="H24" s="11">
        <v>1</v>
      </c>
      <c r="I24" s="11">
        <v>330</v>
      </c>
      <c r="J24" s="11">
        <v>89</v>
      </c>
      <c r="K24" s="14">
        <f t="shared" si="0"/>
        <v>-9.8712446351931327E-2</v>
      </c>
      <c r="L24" s="14" t="str">
        <f t="shared" si="0"/>
        <v>-</v>
      </c>
      <c r="M24" s="14">
        <f t="shared" si="0"/>
        <v>-8.3333333333333329E-2</v>
      </c>
      <c r="N24" s="14">
        <f t="shared" si="0"/>
        <v>-0.16037735849056603</v>
      </c>
    </row>
    <row r="25" spans="2:14" ht="20.100000000000001" customHeight="1" thickBot="1" x14ac:dyDescent="0.25">
      <c r="B25" s="6" t="s">
        <v>16</v>
      </c>
      <c r="C25" s="11">
        <v>134</v>
      </c>
      <c r="D25" s="11">
        <v>0</v>
      </c>
      <c r="E25" s="11">
        <v>107</v>
      </c>
      <c r="F25" s="11">
        <v>27</v>
      </c>
      <c r="G25" s="11">
        <v>67</v>
      </c>
      <c r="H25" s="11">
        <v>0</v>
      </c>
      <c r="I25" s="11">
        <v>45</v>
      </c>
      <c r="J25" s="11">
        <v>22</v>
      </c>
      <c r="K25" s="14">
        <f t="shared" si="0"/>
        <v>-0.5</v>
      </c>
      <c r="L25" s="14" t="str">
        <f t="shared" si="0"/>
        <v>-</v>
      </c>
      <c r="M25" s="14">
        <f t="shared" si="0"/>
        <v>-0.57943925233644855</v>
      </c>
      <c r="N25" s="14">
        <f t="shared" si="0"/>
        <v>-0.18518518518518517</v>
      </c>
    </row>
    <row r="26" spans="2:14" ht="20.100000000000001" customHeight="1" thickBot="1" x14ac:dyDescent="0.25">
      <c r="B26" s="7" t="s">
        <v>17</v>
      </c>
      <c r="C26" s="11">
        <v>255</v>
      </c>
      <c r="D26" s="11">
        <v>0</v>
      </c>
      <c r="E26" s="11">
        <v>168</v>
      </c>
      <c r="F26" s="11">
        <v>87</v>
      </c>
      <c r="G26" s="11">
        <v>378</v>
      </c>
      <c r="H26" s="11">
        <v>0</v>
      </c>
      <c r="I26" s="11">
        <v>279</v>
      </c>
      <c r="J26" s="11">
        <v>99</v>
      </c>
      <c r="K26" s="14">
        <f t="shared" si="0"/>
        <v>0.4823529411764706</v>
      </c>
      <c r="L26" s="14" t="str">
        <f t="shared" si="0"/>
        <v>-</v>
      </c>
      <c r="M26" s="14">
        <f t="shared" si="0"/>
        <v>0.6607142857142857</v>
      </c>
      <c r="N26" s="14">
        <f t="shared" si="0"/>
        <v>0.13793103448275862</v>
      </c>
    </row>
    <row r="27" spans="2:14" ht="20.100000000000001" customHeight="1" thickBot="1" x14ac:dyDescent="0.25">
      <c r="B27" s="8" t="s">
        <v>18</v>
      </c>
      <c r="C27" s="11">
        <v>53</v>
      </c>
      <c r="D27" s="11">
        <v>0</v>
      </c>
      <c r="E27" s="11">
        <v>33</v>
      </c>
      <c r="F27" s="11">
        <v>20</v>
      </c>
      <c r="G27" s="11">
        <v>65</v>
      </c>
      <c r="H27" s="11">
        <v>0</v>
      </c>
      <c r="I27" s="11">
        <v>58</v>
      </c>
      <c r="J27" s="11">
        <v>7</v>
      </c>
      <c r="K27" s="14">
        <f t="shared" si="0"/>
        <v>0.22641509433962265</v>
      </c>
      <c r="L27" s="14" t="str">
        <f t="shared" si="0"/>
        <v>-</v>
      </c>
      <c r="M27" s="14">
        <f t="shared" si="0"/>
        <v>0.75757575757575757</v>
      </c>
      <c r="N27" s="14">
        <f t="shared" si="0"/>
        <v>-0.65</v>
      </c>
    </row>
    <row r="28" spans="2:14" ht="20.100000000000001" customHeight="1" thickBot="1" x14ac:dyDescent="0.25">
      <c r="B28" s="9" t="s">
        <v>19</v>
      </c>
      <c r="C28" s="12">
        <f>SUM(C11:C27)</f>
        <v>10604</v>
      </c>
      <c r="D28" s="12">
        <f t="shared" ref="D28:F28" si="1">SUM(D11:D27)</f>
        <v>50</v>
      </c>
      <c r="E28" s="12">
        <f t="shared" si="1"/>
        <v>7051</v>
      </c>
      <c r="F28" s="12">
        <f t="shared" si="1"/>
        <v>3503</v>
      </c>
      <c r="G28" s="12">
        <f>SUM(G11:G27)</f>
        <v>10588</v>
      </c>
      <c r="H28" s="12">
        <f t="shared" ref="H28:J28" si="2">SUM(H11:H27)</f>
        <v>98</v>
      </c>
      <c r="I28" s="12">
        <f t="shared" si="2"/>
        <v>7028</v>
      </c>
      <c r="J28" s="12">
        <f t="shared" si="2"/>
        <v>3462</v>
      </c>
      <c r="K28" s="15">
        <f t="shared" si="0"/>
        <v>-1.5088645794039985E-3</v>
      </c>
      <c r="L28" s="15">
        <f t="shared" si="0"/>
        <v>0.96</v>
      </c>
      <c r="M28" s="15">
        <f t="shared" si="0"/>
        <v>-3.2619486597645726E-3</v>
      </c>
      <c r="N28" s="15">
        <f t="shared" si="0"/>
        <v>-1.1704253497002569E-2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27" t="s">
        <v>119</v>
      </c>
      <c r="D9" s="28"/>
      <c r="E9" s="28"/>
      <c r="F9" s="28"/>
      <c r="G9" s="28"/>
      <c r="H9" s="28" t="s">
        <v>120</v>
      </c>
      <c r="I9" s="28"/>
      <c r="J9" s="28"/>
      <c r="K9" s="28"/>
      <c r="L9" s="28"/>
      <c r="M9" s="28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43</v>
      </c>
      <c r="D10" s="10" t="s">
        <v>44</v>
      </c>
      <c r="E10" s="10" t="s">
        <v>45</v>
      </c>
      <c r="F10" s="10" t="s">
        <v>46</v>
      </c>
      <c r="G10" s="10" t="s">
        <v>47</v>
      </c>
      <c r="H10" s="10" t="s">
        <v>48</v>
      </c>
      <c r="I10" s="10" t="s">
        <v>49</v>
      </c>
      <c r="J10" s="10" t="s">
        <v>50</v>
      </c>
      <c r="K10" s="10" t="s">
        <v>51</v>
      </c>
      <c r="L10" s="10" t="s">
        <v>52</v>
      </c>
      <c r="M10" s="10" t="s">
        <v>43</v>
      </c>
      <c r="N10" s="10" t="s">
        <v>44</v>
      </c>
      <c r="O10" s="10" t="s">
        <v>45</v>
      </c>
      <c r="P10" s="10" t="s">
        <v>46</v>
      </c>
      <c r="Q10" s="10" t="s">
        <v>47</v>
      </c>
    </row>
    <row r="11" spans="2:17" ht="20.100000000000001" customHeight="1" thickBot="1" x14ac:dyDescent="0.25">
      <c r="B11" s="5" t="s">
        <v>2</v>
      </c>
      <c r="C11" s="11">
        <v>1779</v>
      </c>
      <c r="D11" s="11">
        <v>1159</v>
      </c>
      <c r="E11" s="11">
        <v>393</v>
      </c>
      <c r="F11" s="11">
        <v>194</v>
      </c>
      <c r="G11" s="11">
        <v>33</v>
      </c>
      <c r="H11" s="11">
        <v>1750</v>
      </c>
      <c r="I11" s="11">
        <v>1193</v>
      </c>
      <c r="J11" s="11">
        <v>423</v>
      </c>
      <c r="K11" s="11">
        <v>107</v>
      </c>
      <c r="L11" s="11">
        <v>27</v>
      </c>
      <c r="M11" s="14">
        <f>IF(C11=0,"-",(H11-C11)/C11)</f>
        <v>-1.6301292861157952E-2</v>
      </c>
      <c r="N11" s="14">
        <f>IF(D11=0,"-",(I11-D11)/D11)</f>
        <v>2.9335634167385678E-2</v>
      </c>
      <c r="O11" s="14">
        <f>IF(E11=0,"-",(J11-E11)/E11)</f>
        <v>7.6335877862595422E-2</v>
      </c>
      <c r="P11" s="14">
        <f>IF(F11=0,"-",(K11-F11)/F11)</f>
        <v>-0.4484536082474227</v>
      </c>
      <c r="Q11" s="14">
        <f>IF(G11=0,"-",(L11-G11)/G11)</f>
        <v>-0.18181818181818182</v>
      </c>
    </row>
    <row r="12" spans="2:17" ht="20.100000000000001" customHeight="1" thickBot="1" x14ac:dyDescent="0.25">
      <c r="B12" s="6" t="s">
        <v>3</v>
      </c>
      <c r="C12" s="11">
        <v>225</v>
      </c>
      <c r="D12" s="11">
        <v>103</v>
      </c>
      <c r="E12" s="11">
        <v>108</v>
      </c>
      <c r="F12" s="11">
        <v>9</v>
      </c>
      <c r="G12" s="11">
        <v>5</v>
      </c>
      <c r="H12" s="11">
        <v>188</v>
      </c>
      <c r="I12" s="11">
        <v>91</v>
      </c>
      <c r="J12" s="11">
        <v>92</v>
      </c>
      <c r="K12" s="11">
        <v>2</v>
      </c>
      <c r="L12" s="11">
        <v>3</v>
      </c>
      <c r="M12" s="14">
        <f t="shared" ref="M12:Q28" si="0">IF(C12=0,"-",(H12-C12)/C12)</f>
        <v>-0.16444444444444445</v>
      </c>
      <c r="N12" s="14">
        <f t="shared" si="0"/>
        <v>-0.11650485436893204</v>
      </c>
      <c r="O12" s="14">
        <f t="shared" si="0"/>
        <v>-0.14814814814814814</v>
      </c>
      <c r="P12" s="14">
        <f t="shared" si="0"/>
        <v>-0.77777777777777779</v>
      </c>
      <c r="Q12" s="14">
        <f t="shared" si="0"/>
        <v>-0.4</v>
      </c>
    </row>
    <row r="13" spans="2:17" ht="20.100000000000001" customHeight="1" thickBot="1" x14ac:dyDescent="0.25">
      <c r="B13" s="6" t="s">
        <v>4</v>
      </c>
      <c r="C13" s="11">
        <v>205</v>
      </c>
      <c r="D13" s="11">
        <v>148</v>
      </c>
      <c r="E13" s="11">
        <v>49</v>
      </c>
      <c r="F13" s="11">
        <v>7</v>
      </c>
      <c r="G13" s="11">
        <v>1</v>
      </c>
      <c r="H13" s="11">
        <v>146</v>
      </c>
      <c r="I13" s="11">
        <v>104</v>
      </c>
      <c r="J13" s="11">
        <v>39</v>
      </c>
      <c r="K13" s="11">
        <v>3</v>
      </c>
      <c r="L13" s="11">
        <v>0</v>
      </c>
      <c r="M13" s="14">
        <f t="shared" si="0"/>
        <v>-0.28780487804878047</v>
      </c>
      <c r="N13" s="14">
        <f t="shared" si="0"/>
        <v>-0.29729729729729731</v>
      </c>
      <c r="O13" s="14">
        <f t="shared" si="0"/>
        <v>-0.20408163265306123</v>
      </c>
      <c r="P13" s="14">
        <f t="shared" si="0"/>
        <v>-0.5714285714285714</v>
      </c>
      <c r="Q13" s="14">
        <f t="shared" si="0"/>
        <v>-1</v>
      </c>
    </row>
    <row r="14" spans="2:17" ht="20.100000000000001" customHeight="1" thickBot="1" x14ac:dyDescent="0.25">
      <c r="B14" s="6" t="s">
        <v>5</v>
      </c>
      <c r="C14" s="11">
        <v>318</v>
      </c>
      <c r="D14" s="11">
        <v>172</v>
      </c>
      <c r="E14" s="11">
        <v>135</v>
      </c>
      <c r="F14" s="11">
        <v>7</v>
      </c>
      <c r="G14" s="11">
        <v>4</v>
      </c>
      <c r="H14" s="11">
        <v>299</v>
      </c>
      <c r="I14" s="11">
        <v>130</v>
      </c>
      <c r="J14" s="11">
        <v>151</v>
      </c>
      <c r="K14" s="11">
        <v>8</v>
      </c>
      <c r="L14" s="11">
        <v>10</v>
      </c>
      <c r="M14" s="14">
        <f t="shared" si="0"/>
        <v>-5.9748427672955975E-2</v>
      </c>
      <c r="N14" s="14">
        <f t="shared" si="0"/>
        <v>-0.2441860465116279</v>
      </c>
      <c r="O14" s="14">
        <f t="shared" si="0"/>
        <v>0.11851851851851852</v>
      </c>
      <c r="P14" s="14">
        <f t="shared" si="0"/>
        <v>0.14285714285714285</v>
      </c>
      <c r="Q14" s="14">
        <f t="shared" si="0"/>
        <v>1.5</v>
      </c>
    </row>
    <row r="15" spans="2:17" ht="20.100000000000001" customHeight="1" thickBot="1" x14ac:dyDescent="0.25">
      <c r="B15" s="6" t="s">
        <v>6</v>
      </c>
      <c r="C15" s="11">
        <v>901</v>
      </c>
      <c r="D15" s="11">
        <v>551</v>
      </c>
      <c r="E15" s="11">
        <v>301</v>
      </c>
      <c r="F15" s="11">
        <v>39</v>
      </c>
      <c r="G15" s="11">
        <v>10</v>
      </c>
      <c r="H15" s="11">
        <v>754</v>
      </c>
      <c r="I15" s="11">
        <v>521</v>
      </c>
      <c r="J15" s="11">
        <v>195</v>
      </c>
      <c r="K15" s="11">
        <v>31</v>
      </c>
      <c r="L15" s="11">
        <v>7</v>
      </c>
      <c r="M15" s="14">
        <f t="shared" si="0"/>
        <v>-0.16315205327413984</v>
      </c>
      <c r="N15" s="14">
        <f t="shared" si="0"/>
        <v>-5.4446460980036297E-2</v>
      </c>
      <c r="O15" s="14">
        <f t="shared" si="0"/>
        <v>-0.35215946843853818</v>
      </c>
      <c r="P15" s="14">
        <f t="shared" si="0"/>
        <v>-0.20512820512820512</v>
      </c>
      <c r="Q15" s="14">
        <f t="shared" si="0"/>
        <v>-0.3</v>
      </c>
    </row>
    <row r="16" spans="2:17" ht="20.100000000000001" customHeight="1" thickBot="1" x14ac:dyDescent="0.25">
      <c r="B16" s="6" t="s">
        <v>7</v>
      </c>
      <c r="C16" s="11">
        <v>81</v>
      </c>
      <c r="D16" s="11">
        <v>57</v>
      </c>
      <c r="E16" s="11">
        <v>21</v>
      </c>
      <c r="F16" s="11">
        <v>3</v>
      </c>
      <c r="G16" s="11">
        <v>0</v>
      </c>
      <c r="H16" s="11">
        <v>102</v>
      </c>
      <c r="I16" s="11">
        <v>64</v>
      </c>
      <c r="J16" s="11">
        <v>34</v>
      </c>
      <c r="K16" s="11">
        <v>3</v>
      </c>
      <c r="L16" s="11">
        <v>1</v>
      </c>
      <c r="M16" s="14">
        <f t="shared" si="0"/>
        <v>0.25925925925925924</v>
      </c>
      <c r="N16" s="14">
        <f t="shared" si="0"/>
        <v>0.12280701754385964</v>
      </c>
      <c r="O16" s="14">
        <f t="shared" si="0"/>
        <v>0.61904761904761907</v>
      </c>
      <c r="P16" s="14">
        <f t="shared" si="0"/>
        <v>0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11">
        <v>257</v>
      </c>
      <c r="D17" s="11">
        <v>176</v>
      </c>
      <c r="E17" s="11">
        <v>49</v>
      </c>
      <c r="F17" s="11">
        <v>27</v>
      </c>
      <c r="G17" s="11">
        <v>5</v>
      </c>
      <c r="H17" s="11">
        <v>289</v>
      </c>
      <c r="I17" s="11">
        <v>181</v>
      </c>
      <c r="J17" s="11">
        <v>86</v>
      </c>
      <c r="K17" s="11">
        <v>13</v>
      </c>
      <c r="L17" s="11">
        <v>9</v>
      </c>
      <c r="M17" s="14">
        <f t="shared" si="0"/>
        <v>0.1245136186770428</v>
      </c>
      <c r="N17" s="14">
        <f t="shared" si="0"/>
        <v>2.8409090909090908E-2</v>
      </c>
      <c r="O17" s="14">
        <f t="shared" si="0"/>
        <v>0.75510204081632648</v>
      </c>
      <c r="P17" s="14">
        <f t="shared" si="0"/>
        <v>-0.51851851851851849</v>
      </c>
      <c r="Q17" s="14">
        <f t="shared" si="0"/>
        <v>0.8</v>
      </c>
    </row>
    <row r="18" spans="2:17" ht="20.100000000000001" customHeight="1" thickBot="1" x14ac:dyDescent="0.25">
      <c r="B18" s="6" t="s">
        <v>9</v>
      </c>
      <c r="C18" s="11">
        <v>286</v>
      </c>
      <c r="D18" s="11">
        <v>169</v>
      </c>
      <c r="E18" s="11">
        <v>85</v>
      </c>
      <c r="F18" s="11">
        <v>26</v>
      </c>
      <c r="G18" s="11">
        <v>6</v>
      </c>
      <c r="H18" s="11">
        <v>305</v>
      </c>
      <c r="I18" s="11">
        <v>193</v>
      </c>
      <c r="J18" s="11">
        <v>92</v>
      </c>
      <c r="K18" s="11">
        <v>14</v>
      </c>
      <c r="L18" s="11">
        <v>6</v>
      </c>
      <c r="M18" s="14">
        <f t="shared" si="0"/>
        <v>6.6433566433566432E-2</v>
      </c>
      <c r="N18" s="14">
        <f t="shared" si="0"/>
        <v>0.14201183431952663</v>
      </c>
      <c r="O18" s="14">
        <f t="shared" si="0"/>
        <v>8.2352941176470587E-2</v>
      </c>
      <c r="P18" s="14">
        <f t="shared" si="0"/>
        <v>-0.46153846153846156</v>
      </c>
      <c r="Q18" s="14">
        <f t="shared" si="0"/>
        <v>0</v>
      </c>
    </row>
    <row r="19" spans="2:17" ht="20.100000000000001" customHeight="1" thickBot="1" x14ac:dyDescent="0.25">
      <c r="B19" s="6" t="s">
        <v>10</v>
      </c>
      <c r="C19" s="11">
        <v>639</v>
      </c>
      <c r="D19" s="11">
        <v>345</v>
      </c>
      <c r="E19" s="11">
        <v>234</v>
      </c>
      <c r="F19" s="11">
        <v>40</v>
      </c>
      <c r="G19" s="11">
        <v>20</v>
      </c>
      <c r="H19" s="11">
        <v>694</v>
      </c>
      <c r="I19" s="11">
        <v>317</v>
      </c>
      <c r="J19" s="11">
        <v>313</v>
      </c>
      <c r="K19" s="11">
        <v>28</v>
      </c>
      <c r="L19" s="11">
        <v>36</v>
      </c>
      <c r="M19" s="14">
        <f t="shared" si="0"/>
        <v>8.6071987480438178E-2</v>
      </c>
      <c r="N19" s="14">
        <f t="shared" si="0"/>
        <v>-8.1159420289855067E-2</v>
      </c>
      <c r="O19" s="14">
        <f t="shared" si="0"/>
        <v>0.33760683760683763</v>
      </c>
      <c r="P19" s="14">
        <f t="shared" si="0"/>
        <v>-0.3</v>
      </c>
      <c r="Q19" s="14">
        <f t="shared" si="0"/>
        <v>0.8</v>
      </c>
    </row>
    <row r="20" spans="2:17" ht="20.100000000000001" customHeight="1" thickBot="1" x14ac:dyDescent="0.25">
      <c r="B20" s="6" t="s">
        <v>11</v>
      </c>
      <c r="C20" s="11">
        <v>1344</v>
      </c>
      <c r="D20" s="11">
        <v>773</v>
      </c>
      <c r="E20" s="11">
        <v>481</v>
      </c>
      <c r="F20" s="11">
        <v>67</v>
      </c>
      <c r="G20" s="11">
        <v>23</v>
      </c>
      <c r="H20" s="11">
        <v>1297</v>
      </c>
      <c r="I20" s="11">
        <v>728</v>
      </c>
      <c r="J20" s="11">
        <v>481</v>
      </c>
      <c r="K20" s="11">
        <v>50</v>
      </c>
      <c r="L20" s="11">
        <v>38</v>
      </c>
      <c r="M20" s="14">
        <f t="shared" si="0"/>
        <v>-3.4970238095238096E-2</v>
      </c>
      <c r="N20" s="14">
        <f t="shared" si="0"/>
        <v>-5.8214747736093142E-2</v>
      </c>
      <c r="O20" s="14">
        <f t="shared" si="0"/>
        <v>0</v>
      </c>
      <c r="P20" s="14">
        <f t="shared" si="0"/>
        <v>-0.2537313432835821</v>
      </c>
      <c r="Q20" s="14">
        <f t="shared" si="0"/>
        <v>0.65217391304347827</v>
      </c>
    </row>
    <row r="21" spans="2:17" ht="20.100000000000001" customHeight="1" thickBot="1" x14ac:dyDescent="0.25">
      <c r="B21" s="6" t="s">
        <v>12</v>
      </c>
      <c r="C21" s="11">
        <v>189</v>
      </c>
      <c r="D21" s="11">
        <v>161</v>
      </c>
      <c r="E21" s="11">
        <v>18</v>
      </c>
      <c r="F21" s="11">
        <v>10</v>
      </c>
      <c r="G21" s="11">
        <v>0</v>
      </c>
      <c r="H21" s="11">
        <v>180</v>
      </c>
      <c r="I21" s="11">
        <v>150</v>
      </c>
      <c r="J21" s="11">
        <v>24</v>
      </c>
      <c r="K21" s="11">
        <v>6</v>
      </c>
      <c r="L21" s="11">
        <v>0</v>
      </c>
      <c r="M21" s="14">
        <f t="shared" si="0"/>
        <v>-4.7619047619047616E-2</v>
      </c>
      <c r="N21" s="14">
        <f t="shared" si="0"/>
        <v>-6.8322981366459631E-2</v>
      </c>
      <c r="O21" s="14">
        <f t="shared" si="0"/>
        <v>0.33333333333333331</v>
      </c>
      <c r="P21" s="14">
        <f t="shared" si="0"/>
        <v>-0.4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11">
        <v>369</v>
      </c>
      <c r="D22" s="11">
        <v>263</v>
      </c>
      <c r="E22" s="11">
        <v>69</v>
      </c>
      <c r="F22" s="11">
        <v>30</v>
      </c>
      <c r="G22" s="11">
        <v>7</v>
      </c>
      <c r="H22" s="11">
        <v>356</v>
      </c>
      <c r="I22" s="11">
        <v>257</v>
      </c>
      <c r="J22" s="11">
        <v>77</v>
      </c>
      <c r="K22" s="11">
        <v>21</v>
      </c>
      <c r="L22" s="11">
        <v>1</v>
      </c>
      <c r="M22" s="14">
        <f t="shared" si="0"/>
        <v>-3.5230352303523033E-2</v>
      </c>
      <c r="N22" s="14">
        <f t="shared" si="0"/>
        <v>-2.2813688212927757E-2</v>
      </c>
      <c r="O22" s="14">
        <f t="shared" si="0"/>
        <v>0.11594202898550725</v>
      </c>
      <c r="P22" s="14">
        <f t="shared" si="0"/>
        <v>-0.3</v>
      </c>
      <c r="Q22" s="14">
        <f t="shared" si="0"/>
        <v>-0.8571428571428571</v>
      </c>
    </row>
    <row r="23" spans="2:17" ht="20.100000000000001" customHeight="1" thickBot="1" x14ac:dyDescent="0.25">
      <c r="B23" s="6" t="s">
        <v>14</v>
      </c>
      <c r="C23" s="11">
        <v>399</v>
      </c>
      <c r="D23" s="11">
        <v>193</v>
      </c>
      <c r="E23" s="11">
        <v>126</v>
      </c>
      <c r="F23" s="11">
        <v>49</v>
      </c>
      <c r="G23" s="11">
        <v>31</v>
      </c>
      <c r="H23" s="11">
        <v>338</v>
      </c>
      <c r="I23" s="11">
        <v>155</v>
      </c>
      <c r="J23" s="11">
        <v>126</v>
      </c>
      <c r="K23" s="11">
        <v>39</v>
      </c>
      <c r="L23" s="11">
        <v>18</v>
      </c>
      <c r="M23" s="14">
        <f t="shared" si="0"/>
        <v>-0.15288220551378445</v>
      </c>
      <c r="N23" s="14">
        <f t="shared" si="0"/>
        <v>-0.19689119170984457</v>
      </c>
      <c r="O23" s="14">
        <f t="shared" si="0"/>
        <v>0</v>
      </c>
      <c r="P23" s="14">
        <f t="shared" si="0"/>
        <v>-0.20408163265306123</v>
      </c>
      <c r="Q23" s="14">
        <f t="shared" si="0"/>
        <v>-0.41935483870967744</v>
      </c>
    </row>
    <row r="24" spans="2:17" ht="20.100000000000001" customHeight="1" thickBot="1" x14ac:dyDescent="0.25">
      <c r="B24" s="6" t="s">
        <v>15</v>
      </c>
      <c r="C24" s="11">
        <v>511</v>
      </c>
      <c r="D24" s="11">
        <v>322</v>
      </c>
      <c r="E24" s="11">
        <v>176</v>
      </c>
      <c r="F24" s="11">
        <v>9</v>
      </c>
      <c r="G24" s="11">
        <v>4</v>
      </c>
      <c r="H24" s="11">
        <v>537</v>
      </c>
      <c r="I24" s="11">
        <v>329</v>
      </c>
      <c r="J24" s="11">
        <v>193</v>
      </c>
      <c r="K24" s="11">
        <v>10</v>
      </c>
      <c r="L24" s="11">
        <v>5</v>
      </c>
      <c r="M24" s="14">
        <f t="shared" si="0"/>
        <v>5.0880626223091974E-2</v>
      </c>
      <c r="N24" s="14">
        <f t="shared" si="0"/>
        <v>2.1739130434782608E-2</v>
      </c>
      <c r="O24" s="14">
        <f t="shared" si="0"/>
        <v>9.6590909090909088E-2</v>
      </c>
      <c r="P24" s="14">
        <f t="shared" si="0"/>
        <v>0.1111111111111111</v>
      </c>
      <c r="Q24" s="14">
        <f t="shared" si="0"/>
        <v>0.25</v>
      </c>
    </row>
    <row r="25" spans="2:17" ht="20.100000000000001" customHeight="1" thickBot="1" x14ac:dyDescent="0.25">
      <c r="B25" s="6" t="s">
        <v>16</v>
      </c>
      <c r="C25" s="11">
        <v>110</v>
      </c>
      <c r="D25" s="11">
        <v>48</v>
      </c>
      <c r="E25" s="11">
        <v>54</v>
      </c>
      <c r="F25" s="11">
        <v>6</v>
      </c>
      <c r="G25" s="11">
        <v>2</v>
      </c>
      <c r="H25" s="11">
        <v>102</v>
      </c>
      <c r="I25" s="11">
        <v>51</v>
      </c>
      <c r="J25" s="11">
        <v>46</v>
      </c>
      <c r="K25" s="11">
        <v>3</v>
      </c>
      <c r="L25" s="11">
        <v>2</v>
      </c>
      <c r="M25" s="14">
        <f t="shared" si="0"/>
        <v>-7.2727272727272724E-2</v>
      </c>
      <c r="N25" s="14">
        <f t="shared" si="0"/>
        <v>6.25E-2</v>
      </c>
      <c r="O25" s="14">
        <f t="shared" si="0"/>
        <v>-0.14814814814814814</v>
      </c>
      <c r="P25" s="14">
        <f t="shared" si="0"/>
        <v>-0.5</v>
      </c>
      <c r="Q25" s="14">
        <f t="shared" si="0"/>
        <v>0</v>
      </c>
    </row>
    <row r="26" spans="2:17" ht="20.100000000000001" customHeight="1" thickBot="1" x14ac:dyDescent="0.25">
      <c r="B26" s="7" t="s">
        <v>17</v>
      </c>
      <c r="C26" s="11">
        <v>391</v>
      </c>
      <c r="D26" s="11">
        <v>212</v>
      </c>
      <c r="E26" s="11">
        <v>165</v>
      </c>
      <c r="F26" s="11">
        <v>8</v>
      </c>
      <c r="G26" s="11">
        <v>6</v>
      </c>
      <c r="H26" s="11">
        <v>449</v>
      </c>
      <c r="I26" s="11">
        <v>209</v>
      </c>
      <c r="J26" s="11">
        <v>217</v>
      </c>
      <c r="K26" s="11">
        <v>16</v>
      </c>
      <c r="L26" s="11">
        <v>7</v>
      </c>
      <c r="M26" s="14">
        <f t="shared" si="0"/>
        <v>0.14833759590792839</v>
      </c>
      <c r="N26" s="14">
        <f t="shared" si="0"/>
        <v>-1.4150943396226415E-2</v>
      </c>
      <c r="O26" s="14">
        <f t="shared" si="0"/>
        <v>0.31515151515151513</v>
      </c>
      <c r="P26" s="14">
        <f t="shared" si="0"/>
        <v>1</v>
      </c>
      <c r="Q26" s="14">
        <f t="shared" si="0"/>
        <v>0.16666666666666666</v>
      </c>
    </row>
    <row r="27" spans="2:17" ht="20.100000000000001" customHeight="1" thickBot="1" x14ac:dyDescent="0.25">
      <c r="B27" s="8" t="s">
        <v>18</v>
      </c>
      <c r="C27" s="11">
        <v>56</v>
      </c>
      <c r="D27" s="11">
        <v>19</v>
      </c>
      <c r="E27" s="11">
        <v>36</v>
      </c>
      <c r="F27" s="11">
        <v>1</v>
      </c>
      <c r="G27" s="11">
        <v>0</v>
      </c>
      <c r="H27" s="11">
        <v>65</v>
      </c>
      <c r="I27" s="11">
        <v>38</v>
      </c>
      <c r="J27" s="11">
        <v>27</v>
      </c>
      <c r="K27" s="11">
        <v>0</v>
      </c>
      <c r="L27" s="11">
        <v>0</v>
      </c>
      <c r="M27" s="14">
        <f t="shared" si="0"/>
        <v>0.16071428571428573</v>
      </c>
      <c r="N27" s="14">
        <f t="shared" si="0"/>
        <v>1</v>
      </c>
      <c r="O27" s="14">
        <f t="shared" si="0"/>
        <v>-0.25</v>
      </c>
      <c r="P27" s="14">
        <f t="shared" si="0"/>
        <v>-1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8060</v>
      </c>
      <c r="D28" s="12">
        <f t="shared" ref="D28:G28" si="1">SUM(D11:D27)</f>
        <v>4871</v>
      </c>
      <c r="E28" s="12">
        <f t="shared" si="1"/>
        <v>2500</v>
      </c>
      <c r="F28" s="12">
        <f t="shared" si="1"/>
        <v>532</v>
      </c>
      <c r="G28" s="12">
        <f t="shared" si="1"/>
        <v>157</v>
      </c>
      <c r="H28" s="12">
        <f>SUM(H11:H27)</f>
        <v>7851</v>
      </c>
      <c r="I28" s="12">
        <f t="shared" ref="I28:L28" si="2">SUM(I11:I27)</f>
        <v>4711</v>
      </c>
      <c r="J28" s="12">
        <f t="shared" si="2"/>
        <v>2616</v>
      </c>
      <c r="K28" s="12">
        <f t="shared" si="2"/>
        <v>354</v>
      </c>
      <c r="L28" s="12">
        <f t="shared" si="2"/>
        <v>170</v>
      </c>
      <c r="M28" s="15">
        <f t="shared" si="0"/>
        <v>-2.5930521091811414E-2</v>
      </c>
      <c r="N28" s="15">
        <f t="shared" si="0"/>
        <v>-3.2847464586327244E-2</v>
      </c>
      <c r="O28" s="15">
        <f t="shared" si="0"/>
        <v>4.6399999999999997E-2</v>
      </c>
      <c r="P28" s="15">
        <f t="shared" si="0"/>
        <v>-0.33458646616541354</v>
      </c>
      <c r="Q28" s="15">
        <f t="shared" si="0"/>
        <v>8.2802547770700632E-2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625" bestFit="1" customWidth="1"/>
    <col min="4" max="5" width="12.5" bestFit="1" customWidth="1"/>
    <col min="6" max="6" width="10.125" bestFit="1" customWidth="1"/>
    <col min="7" max="7" width="12" bestFit="1" customWidth="1"/>
    <col min="8" max="8" width="8.625" bestFit="1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27" t="s">
        <v>119</v>
      </c>
      <c r="D9" s="28"/>
      <c r="E9" s="28"/>
      <c r="F9" s="28"/>
      <c r="G9" s="28"/>
      <c r="H9" s="27" t="s">
        <v>120</v>
      </c>
      <c r="I9" s="28"/>
      <c r="J9" s="28"/>
      <c r="K9" s="28"/>
      <c r="L9" s="28"/>
      <c r="M9" s="27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1">
        <v>1635</v>
      </c>
      <c r="D11" s="21">
        <v>720</v>
      </c>
      <c r="E11" s="21">
        <v>323</v>
      </c>
      <c r="F11" s="21">
        <v>436</v>
      </c>
      <c r="G11" s="21">
        <v>156</v>
      </c>
      <c r="H11" s="21">
        <v>1699</v>
      </c>
      <c r="I11" s="21">
        <v>904</v>
      </c>
      <c r="J11" s="21">
        <v>270</v>
      </c>
      <c r="K11" s="21">
        <v>427</v>
      </c>
      <c r="L11" s="21">
        <v>98</v>
      </c>
      <c r="M11" s="14">
        <f>IF(C11=0,"-",(H11-C11)/C11)</f>
        <v>3.914373088685015E-2</v>
      </c>
      <c r="N11" s="14">
        <f>IF(D11=0,"-",(I11-D11)/D11)</f>
        <v>0.25555555555555554</v>
      </c>
      <c r="O11" s="14">
        <f>IF(E11=0,"-",(J11-E11)/E11)</f>
        <v>-0.16408668730650156</v>
      </c>
      <c r="P11" s="14">
        <f>IF(F11=0,"-",(K11-F11)/F11)</f>
        <v>-2.0642201834862386E-2</v>
      </c>
      <c r="Q11" s="14">
        <f>IF(G11=0,"-",(L11-G11)/G11)</f>
        <v>-0.37179487179487181</v>
      </c>
    </row>
    <row r="12" spans="2:17" ht="20.100000000000001" customHeight="1" thickBot="1" x14ac:dyDescent="0.25">
      <c r="B12" s="6" t="s">
        <v>3</v>
      </c>
      <c r="C12" s="21">
        <v>257</v>
      </c>
      <c r="D12" s="21">
        <v>109</v>
      </c>
      <c r="E12" s="21">
        <v>98</v>
      </c>
      <c r="F12" s="21">
        <v>26</v>
      </c>
      <c r="G12" s="21">
        <v>24</v>
      </c>
      <c r="H12" s="21">
        <v>239</v>
      </c>
      <c r="I12" s="21">
        <v>111</v>
      </c>
      <c r="J12" s="21">
        <v>78</v>
      </c>
      <c r="K12" s="21">
        <v>31</v>
      </c>
      <c r="L12" s="21">
        <v>19</v>
      </c>
      <c r="M12" s="14">
        <f t="shared" ref="M12:Q28" si="0">IF(C12=0,"-",(H12-C12)/C12)</f>
        <v>-7.0038910505836577E-2</v>
      </c>
      <c r="N12" s="14">
        <f t="shared" si="0"/>
        <v>1.834862385321101E-2</v>
      </c>
      <c r="O12" s="14">
        <f t="shared" si="0"/>
        <v>-0.20408163265306123</v>
      </c>
      <c r="P12" s="14">
        <f t="shared" si="0"/>
        <v>0.19230769230769232</v>
      </c>
      <c r="Q12" s="14">
        <f t="shared" si="0"/>
        <v>-0.20833333333333334</v>
      </c>
    </row>
    <row r="13" spans="2:17" ht="20.100000000000001" customHeight="1" thickBot="1" x14ac:dyDescent="0.25">
      <c r="B13" s="6" t="s">
        <v>4</v>
      </c>
      <c r="C13" s="21">
        <v>239</v>
      </c>
      <c r="D13" s="21">
        <v>151</v>
      </c>
      <c r="E13" s="21">
        <v>41</v>
      </c>
      <c r="F13" s="21">
        <v>35</v>
      </c>
      <c r="G13" s="21">
        <v>12</v>
      </c>
      <c r="H13" s="21">
        <v>196</v>
      </c>
      <c r="I13" s="21">
        <v>126</v>
      </c>
      <c r="J13" s="21">
        <v>21</v>
      </c>
      <c r="K13" s="21">
        <v>38</v>
      </c>
      <c r="L13" s="21">
        <v>11</v>
      </c>
      <c r="M13" s="14">
        <f t="shared" si="0"/>
        <v>-0.1799163179916318</v>
      </c>
      <c r="N13" s="14">
        <f t="shared" si="0"/>
        <v>-0.16556291390728478</v>
      </c>
      <c r="O13" s="14">
        <f t="shared" si="0"/>
        <v>-0.48780487804878048</v>
      </c>
      <c r="P13" s="14">
        <f t="shared" si="0"/>
        <v>8.5714285714285715E-2</v>
      </c>
      <c r="Q13" s="14">
        <f t="shared" si="0"/>
        <v>-8.3333333333333329E-2</v>
      </c>
    </row>
    <row r="14" spans="2:17" ht="20.100000000000001" customHeight="1" thickBot="1" x14ac:dyDescent="0.25">
      <c r="B14" s="6" t="s">
        <v>5</v>
      </c>
      <c r="C14" s="21">
        <v>354</v>
      </c>
      <c r="D14" s="21">
        <v>168</v>
      </c>
      <c r="E14" s="21">
        <v>105</v>
      </c>
      <c r="F14" s="21">
        <v>46</v>
      </c>
      <c r="G14" s="21">
        <v>35</v>
      </c>
      <c r="H14" s="21">
        <v>280</v>
      </c>
      <c r="I14" s="21">
        <v>125</v>
      </c>
      <c r="J14" s="21">
        <v>97</v>
      </c>
      <c r="K14" s="21">
        <v>39</v>
      </c>
      <c r="L14" s="21">
        <v>19</v>
      </c>
      <c r="M14" s="14">
        <f t="shared" si="0"/>
        <v>-0.20903954802259886</v>
      </c>
      <c r="N14" s="14">
        <f t="shared" si="0"/>
        <v>-0.25595238095238093</v>
      </c>
      <c r="O14" s="14">
        <f t="shared" si="0"/>
        <v>-7.6190476190476197E-2</v>
      </c>
      <c r="P14" s="14">
        <f t="shared" si="0"/>
        <v>-0.15217391304347827</v>
      </c>
      <c r="Q14" s="14">
        <f t="shared" si="0"/>
        <v>-0.45714285714285713</v>
      </c>
    </row>
    <row r="15" spans="2:17" ht="20.100000000000001" customHeight="1" thickBot="1" x14ac:dyDescent="0.25">
      <c r="B15" s="6" t="s">
        <v>6</v>
      </c>
      <c r="C15" s="21">
        <v>266</v>
      </c>
      <c r="D15" s="21">
        <v>122</v>
      </c>
      <c r="E15" s="21">
        <v>40</v>
      </c>
      <c r="F15" s="21">
        <v>85</v>
      </c>
      <c r="G15" s="21">
        <v>19</v>
      </c>
      <c r="H15" s="21">
        <v>227</v>
      </c>
      <c r="I15" s="21">
        <v>106</v>
      </c>
      <c r="J15" s="21">
        <v>39</v>
      </c>
      <c r="K15" s="21">
        <v>65</v>
      </c>
      <c r="L15" s="21">
        <v>17</v>
      </c>
      <c r="M15" s="14">
        <f t="shared" si="0"/>
        <v>-0.14661654135338345</v>
      </c>
      <c r="N15" s="14">
        <f t="shared" si="0"/>
        <v>-0.13114754098360656</v>
      </c>
      <c r="O15" s="14">
        <f t="shared" si="0"/>
        <v>-2.5000000000000001E-2</v>
      </c>
      <c r="P15" s="14">
        <f t="shared" si="0"/>
        <v>-0.23529411764705882</v>
      </c>
      <c r="Q15" s="14">
        <f t="shared" si="0"/>
        <v>-0.10526315789473684</v>
      </c>
    </row>
    <row r="16" spans="2:17" ht="20.100000000000001" customHeight="1" thickBot="1" x14ac:dyDescent="0.25">
      <c r="B16" s="6" t="s">
        <v>7</v>
      </c>
      <c r="C16" s="21">
        <v>115</v>
      </c>
      <c r="D16" s="21">
        <v>65</v>
      </c>
      <c r="E16" s="21">
        <v>15</v>
      </c>
      <c r="F16" s="21">
        <v>28</v>
      </c>
      <c r="G16" s="21">
        <v>7</v>
      </c>
      <c r="H16" s="21">
        <v>107</v>
      </c>
      <c r="I16" s="21">
        <v>69</v>
      </c>
      <c r="J16" s="21">
        <v>17</v>
      </c>
      <c r="K16" s="21">
        <v>13</v>
      </c>
      <c r="L16" s="21">
        <v>8</v>
      </c>
      <c r="M16" s="14">
        <f t="shared" si="0"/>
        <v>-6.9565217391304349E-2</v>
      </c>
      <c r="N16" s="14">
        <f t="shared" si="0"/>
        <v>6.1538461538461542E-2</v>
      </c>
      <c r="O16" s="14">
        <f t="shared" si="0"/>
        <v>0.13333333333333333</v>
      </c>
      <c r="P16" s="14">
        <f t="shared" si="0"/>
        <v>-0.5357142857142857</v>
      </c>
      <c r="Q16" s="14">
        <f t="shared" si="0"/>
        <v>0.14285714285714285</v>
      </c>
    </row>
    <row r="17" spans="2:17" ht="20.100000000000001" customHeight="1" thickBot="1" x14ac:dyDescent="0.25">
      <c r="B17" s="6" t="s">
        <v>8</v>
      </c>
      <c r="C17" s="21">
        <v>433</v>
      </c>
      <c r="D17" s="21">
        <v>222</v>
      </c>
      <c r="E17" s="21">
        <v>99</v>
      </c>
      <c r="F17" s="21">
        <v>74</v>
      </c>
      <c r="G17" s="21">
        <v>38</v>
      </c>
      <c r="H17" s="21">
        <v>324</v>
      </c>
      <c r="I17" s="21">
        <v>178</v>
      </c>
      <c r="J17" s="21">
        <v>66</v>
      </c>
      <c r="K17" s="21">
        <v>64</v>
      </c>
      <c r="L17" s="21">
        <v>16</v>
      </c>
      <c r="M17" s="14">
        <f t="shared" si="0"/>
        <v>-0.25173210161662818</v>
      </c>
      <c r="N17" s="14">
        <f t="shared" si="0"/>
        <v>-0.1981981981981982</v>
      </c>
      <c r="O17" s="14">
        <f t="shared" si="0"/>
        <v>-0.33333333333333331</v>
      </c>
      <c r="P17" s="14">
        <f t="shared" si="0"/>
        <v>-0.13513513513513514</v>
      </c>
      <c r="Q17" s="14">
        <f t="shared" si="0"/>
        <v>-0.57894736842105265</v>
      </c>
    </row>
    <row r="18" spans="2:17" ht="20.100000000000001" customHeight="1" thickBot="1" x14ac:dyDescent="0.25">
      <c r="B18" s="6" t="s">
        <v>9</v>
      </c>
      <c r="C18" s="21">
        <v>341</v>
      </c>
      <c r="D18" s="21">
        <v>160</v>
      </c>
      <c r="E18" s="21">
        <v>62</v>
      </c>
      <c r="F18" s="21">
        <v>81</v>
      </c>
      <c r="G18" s="21">
        <v>38</v>
      </c>
      <c r="H18" s="21">
        <v>328</v>
      </c>
      <c r="I18" s="21">
        <v>148</v>
      </c>
      <c r="J18" s="21">
        <v>64</v>
      </c>
      <c r="K18" s="21">
        <v>83</v>
      </c>
      <c r="L18" s="21">
        <v>33</v>
      </c>
      <c r="M18" s="14">
        <f t="shared" si="0"/>
        <v>-3.8123167155425221E-2</v>
      </c>
      <c r="N18" s="14">
        <f t="shared" si="0"/>
        <v>-7.4999999999999997E-2</v>
      </c>
      <c r="O18" s="14">
        <f t="shared" si="0"/>
        <v>3.2258064516129031E-2</v>
      </c>
      <c r="P18" s="14">
        <f t="shared" si="0"/>
        <v>2.4691358024691357E-2</v>
      </c>
      <c r="Q18" s="14">
        <f t="shared" si="0"/>
        <v>-0.13157894736842105</v>
      </c>
    </row>
    <row r="19" spans="2:17" ht="20.100000000000001" customHeight="1" thickBot="1" x14ac:dyDescent="0.25">
      <c r="B19" s="6" t="s">
        <v>10</v>
      </c>
      <c r="C19" s="21">
        <v>1614</v>
      </c>
      <c r="D19" s="21">
        <v>599</v>
      </c>
      <c r="E19" s="21">
        <v>437</v>
      </c>
      <c r="F19" s="21">
        <v>320</v>
      </c>
      <c r="G19" s="21">
        <v>258</v>
      </c>
      <c r="H19" s="21">
        <v>1561</v>
      </c>
      <c r="I19" s="21">
        <v>507</v>
      </c>
      <c r="J19" s="21">
        <v>440</v>
      </c>
      <c r="K19" s="21">
        <v>405</v>
      </c>
      <c r="L19" s="21">
        <v>209</v>
      </c>
      <c r="M19" s="14">
        <f t="shared" si="0"/>
        <v>-3.2837670384138783E-2</v>
      </c>
      <c r="N19" s="14">
        <f t="shared" si="0"/>
        <v>-0.15358931552587646</v>
      </c>
      <c r="O19" s="14">
        <f t="shared" si="0"/>
        <v>6.8649885583524023E-3</v>
      </c>
      <c r="P19" s="14">
        <f t="shared" si="0"/>
        <v>0.265625</v>
      </c>
      <c r="Q19" s="14">
        <f t="shared" si="0"/>
        <v>-0.18992248062015504</v>
      </c>
    </row>
    <row r="20" spans="2:17" ht="20.100000000000001" customHeight="1" thickBot="1" x14ac:dyDescent="0.25">
      <c r="B20" s="6" t="s">
        <v>11</v>
      </c>
      <c r="C20" s="21">
        <v>1151</v>
      </c>
      <c r="D20" s="21">
        <v>543</v>
      </c>
      <c r="E20" s="21">
        <v>247</v>
      </c>
      <c r="F20" s="21">
        <v>242</v>
      </c>
      <c r="G20" s="21">
        <v>119</v>
      </c>
      <c r="H20" s="21">
        <v>1010</v>
      </c>
      <c r="I20" s="21">
        <v>485</v>
      </c>
      <c r="J20" s="21">
        <v>262</v>
      </c>
      <c r="K20" s="21">
        <v>180</v>
      </c>
      <c r="L20" s="21">
        <v>83</v>
      </c>
      <c r="M20" s="14">
        <f t="shared" si="0"/>
        <v>-0.12250217202432667</v>
      </c>
      <c r="N20" s="14">
        <f t="shared" si="0"/>
        <v>-0.10681399631675875</v>
      </c>
      <c r="O20" s="14">
        <f t="shared" si="0"/>
        <v>6.0728744939271252E-2</v>
      </c>
      <c r="P20" s="14">
        <f t="shared" si="0"/>
        <v>-0.256198347107438</v>
      </c>
      <c r="Q20" s="14">
        <f t="shared" si="0"/>
        <v>-0.30252100840336132</v>
      </c>
    </row>
    <row r="21" spans="2:17" ht="20.100000000000001" customHeight="1" thickBot="1" x14ac:dyDescent="0.25">
      <c r="B21" s="6" t="s">
        <v>12</v>
      </c>
      <c r="C21" s="21">
        <v>167</v>
      </c>
      <c r="D21" s="21">
        <v>124</v>
      </c>
      <c r="E21" s="21">
        <v>14</v>
      </c>
      <c r="F21" s="21">
        <v>26</v>
      </c>
      <c r="G21" s="21">
        <v>3</v>
      </c>
      <c r="H21" s="21">
        <v>117</v>
      </c>
      <c r="I21" s="21">
        <v>86</v>
      </c>
      <c r="J21" s="21">
        <v>19</v>
      </c>
      <c r="K21" s="21">
        <v>11</v>
      </c>
      <c r="L21" s="21">
        <v>1</v>
      </c>
      <c r="M21" s="14">
        <f t="shared" si="0"/>
        <v>-0.29940119760479039</v>
      </c>
      <c r="N21" s="14">
        <f t="shared" si="0"/>
        <v>-0.30645161290322581</v>
      </c>
      <c r="O21" s="14">
        <f t="shared" si="0"/>
        <v>0.35714285714285715</v>
      </c>
      <c r="P21" s="14">
        <f t="shared" si="0"/>
        <v>-0.57692307692307687</v>
      </c>
      <c r="Q21" s="14">
        <f t="shared" si="0"/>
        <v>-0.66666666666666663</v>
      </c>
    </row>
    <row r="22" spans="2:17" ht="20.100000000000001" customHeight="1" thickBot="1" x14ac:dyDescent="0.25">
      <c r="B22" s="6" t="s">
        <v>13</v>
      </c>
      <c r="C22" s="21">
        <v>340</v>
      </c>
      <c r="D22" s="21">
        <v>225</v>
      </c>
      <c r="E22" s="21">
        <v>47</v>
      </c>
      <c r="F22" s="21">
        <v>57</v>
      </c>
      <c r="G22" s="21">
        <v>11</v>
      </c>
      <c r="H22" s="21">
        <v>360</v>
      </c>
      <c r="I22" s="21">
        <v>228</v>
      </c>
      <c r="J22" s="21">
        <v>43</v>
      </c>
      <c r="K22" s="21">
        <v>70</v>
      </c>
      <c r="L22" s="21">
        <v>19</v>
      </c>
      <c r="M22" s="14">
        <f t="shared" si="0"/>
        <v>5.8823529411764705E-2</v>
      </c>
      <c r="N22" s="14">
        <f t="shared" si="0"/>
        <v>1.3333333333333334E-2</v>
      </c>
      <c r="O22" s="14">
        <f t="shared" si="0"/>
        <v>-8.5106382978723402E-2</v>
      </c>
      <c r="P22" s="14">
        <f t="shared" si="0"/>
        <v>0.22807017543859648</v>
      </c>
      <c r="Q22" s="14">
        <f t="shared" si="0"/>
        <v>0.72727272727272729</v>
      </c>
    </row>
    <row r="23" spans="2:17" ht="20.100000000000001" customHeight="1" thickBot="1" x14ac:dyDescent="0.25">
      <c r="B23" s="6" t="s">
        <v>14</v>
      </c>
      <c r="C23" s="21">
        <v>1353</v>
      </c>
      <c r="D23" s="21">
        <v>503</v>
      </c>
      <c r="E23" s="21">
        <v>458</v>
      </c>
      <c r="F23" s="21">
        <v>201</v>
      </c>
      <c r="G23" s="21">
        <v>191</v>
      </c>
      <c r="H23" s="21">
        <v>1349</v>
      </c>
      <c r="I23" s="21">
        <v>537</v>
      </c>
      <c r="J23" s="21">
        <v>471</v>
      </c>
      <c r="K23" s="21">
        <v>193</v>
      </c>
      <c r="L23" s="21">
        <v>148</v>
      </c>
      <c r="M23" s="14">
        <f t="shared" si="0"/>
        <v>-2.9563932002956393E-3</v>
      </c>
      <c r="N23" s="14">
        <f t="shared" si="0"/>
        <v>6.7594433399602388E-2</v>
      </c>
      <c r="O23" s="14">
        <f t="shared" si="0"/>
        <v>2.8384279475982533E-2</v>
      </c>
      <c r="P23" s="14">
        <f t="shared" si="0"/>
        <v>-3.9800995024875621E-2</v>
      </c>
      <c r="Q23" s="14">
        <f t="shared" si="0"/>
        <v>-0.22513089005235601</v>
      </c>
    </row>
    <row r="24" spans="2:17" ht="20.100000000000001" customHeight="1" thickBot="1" x14ac:dyDescent="0.25">
      <c r="B24" s="6" t="s">
        <v>15</v>
      </c>
      <c r="C24" s="21">
        <v>140</v>
      </c>
      <c r="D24" s="21">
        <v>60</v>
      </c>
      <c r="E24" s="21">
        <v>46</v>
      </c>
      <c r="F24" s="21">
        <v>23</v>
      </c>
      <c r="G24" s="21">
        <v>11</v>
      </c>
      <c r="H24" s="21">
        <v>153</v>
      </c>
      <c r="I24" s="21">
        <v>55</v>
      </c>
      <c r="J24" s="21">
        <v>65</v>
      </c>
      <c r="K24" s="21">
        <v>22</v>
      </c>
      <c r="L24" s="21">
        <v>11</v>
      </c>
      <c r="M24" s="14">
        <f t="shared" si="0"/>
        <v>9.285714285714286E-2</v>
      </c>
      <c r="N24" s="14">
        <f t="shared" si="0"/>
        <v>-8.3333333333333329E-2</v>
      </c>
      <c r="O24" s="14">
        <f t="shared" si="0"/>
        <v>0.41304347826086957</v>
      </c>
      <c r="P24" s="14">
        <f t="shared" si="0"/>
        <v>-4.3478260869565216E-2</v>
      </c>
      <c r="Q24" s="14">
        <f t="shared" si="0"/>
        <v>0</v>
      </c>
    </row>
    <row r="25" spans="2:17" ht="20.100000000000001" customHeight="1" thickBot="1" x14ac:dyDescent="0.25">
      <c r="B25" s="6" t="s">
        <v>16</v>
      </c>
      <c r="C25" s="21">
        <v>102</v>
      </c>
      <c r="D25" s="21">
        <v>46</v>
      </c>
      <c r="E25" s="21">
        <v>45</v>
      </c>
      <c r="F25" s="21">
        <v>4</v>
      </c>
      <c r="G25" s="21">
        <v>7</v>
      </c>
      <c r="H25" s="21">
        <v>118</v>
      </c>
      <c r="I25" s="21">
        <v>45</v>
      </c>
      <c r="J25" s="21">
        <v>49</v>
      </c>
      <c r="K25" s="21">
        <v>13</v>
      </c>
      <c r="L25" s="21">
        <v>11</v>
      </c>
      <c r="M25" s="14">
        <f t="shared" si="0"/>
        <v>0.15686274509803921</v>
      </c>
      <c r="N25" s="14">
        <f t="shared" si="0"/>
        <v>-2.1739130434782608E-2</v>
      </c>
      <c r="O25" s="14">
        <f t="shared" si="0"/>
        <v>8.8888888888888892E-2</v>
      </c>
      <c r="P25" s="14">
        <f t="shared" si="0"/>
        <v>2.25</v>
      </c>
      <c r="Q25" s="14">
        <f t="shared" si="0"/>
        <v>0.5714285714285714</v>
      </c>
    </row>
    <row r="26" spans="2:17" ht="20.100000000000001" customHeight="1" thickBot="1" x14ac:dyDescent="0.25">
      <c r="B26" s="7" t="s">
        <v>17</v>
      </c>
      <c r="C26" s="21">
        <v>281</v>
      </c>
      <c r="D26" s="21">
        <v>126</v>
      </c>
      <c r="E26" s="21">
        <v>101</v>
      </c>
      <c r="F26" s="21">
        <v>33</v>
      </c>
      <c r="G26" s="21">
        <v>21</v>
      </c>
      <c r="H26" s="21">
        <v>346</v>
      </c>
      <c r="I26" s="21">
        <v>145</v>
      </c>
      <c r="J26" s="21">
        <v>127</v>
      </c>
      <c r="K26" s="21">
        <v>37</v>
      </c>
      <c r="L26" s="21">
        <v>37</v>
      </c>
      <c r="M26" s="14">
        <f t="shared" si="0"/>
        <v>0.23131672597864769</v>
      </c>
      <c r="N26" s="14">
        <f t="shared" si="0"/>
        <v>0.15079365079365079</v>
      </c>
      <c r="O26" s="14">
        <f t="shared" si="0"/>
        <v>0.25742574257425743</v>
      </c>
      <c r="P26" s="14">
        <f t="shared" si="0"/>
        <v>0.12121212121212122</v>
      </c>
      <c r="Q26" s="14">
        <f t="shared" si="0"/>
        <v>0.76190476190476186</v>
      </c>
    </row>
    <row r="27" spans="2:17" ht="20.100000000000001" customHeight="1" thickBot="1" x14ac:dyDescent="0.25">
      <c r="B27" s="8" t="s">
        <v>18</v>
      </c>
      <c r="C27" s="21">
        <v>82</v>
      </c>
      <c r="D27" s="21">
        <v>30</v>
      </c>
      <c r="E27" s="21">
        <v>31</v>
      </c>
      <c r="F27" s="21">
        <v>8</v>
      </c>
      <c r="G27" s="21">
        <v>13</v>
      </c>
      <c r="H27" s="21">
        <v>76</v>
      </c>
      <c r="I27" s="21">
        <v>33</v>
      </c>
      <c r="J27" s="21">
        <v>20</v>
      </c>
      <c r="K27" s="21">
        <v>15</v>
      </c>
      <c r="L27" s="21">
        <v>8</v>
      </c>
      <c r="M27" s="14">
        <f t="shared" si="0"/>
        <v>-7.3170731707317069E-2</v>
      </c>
      <c r="N27" s="14">
        <f t="shared" si="0"/>
        <v>0.1</v>
      </c>
      <c r="O27" s="14">
        <f t="shared" si="0"/>
        <v>-0.35483870967741937</v>
      </c>
      <c r="P27" s="14">
        <f t="shared" si="0"/>
        <v>0.875</v>
      </c>
      <c r="Q27" s="14">
        <f t="shared" si="0"/>
        <v>-0.38461538461538464</v>
      </c>
    </row>
    <row r="28" spans="2:17" ht="20.100000000000001" customHeight="1" thickBot="1" x14ac:dyDescent="0.25">
      <c r="B28" s="9" t="s">
        <v>19</v>
      </c>
      <c r="C28" s="12">
        <f>SUM(C11:C27)</f>
        <v>8870</v>
      </c>
      <c r="D28" s="12">
        <f t="shared" ref="D28:G28" si="1">SUM(D11:D27)</f>
        <v>3973</v>
      </c>
      <c r="E28" s="12">
        <f t="shared" si="1"/>
        <v>2209</v>
      </c>
      <c r="F28" s="12">
        <f t="shared" si="1"/>
        <v>1725</v>
      </c>
      <c r="G28" s="12">
        <f t="shared" si="1"/>
        <v>963</v>
      </c>
      <c r="H28" s="12">
        <f>SUM(H11:H27)</f>
        <v>8490</v>
      </c>
      <c r="I28" s="12">
        <f t="shared" ref="I28:L28" si="2">SUM(I11:I27)</f>
        <v>3888</v>
      </c>
      <c r="J28" s="12">
        <f t="shared" si="2"/>
        <v>2148</v>
      </c>
      <c r="K28" s="12">
        <f t="shared" si="2"/>
        <v>1706</v>
      </c>
      <c r="L28" s="12">
        <f t="shared" si="2"/>
        <v>748</v>
      </c>
      <c r="M28" s="15">
        <f t="shared" si="0"/>
        <v>-4.2841037204058623E-2</v>
      </c>
      <c r="N28" s="15">
        <f t="shared" si="0"/>
        <v>-2.1394412282909642E-2</v>
      </c>
      <c r="O28" s="15">
        <f t="shared" si="0"/>
        <v>-2.761430511543685E-2</v>
      </c>
      <c r="P28" s="15">
        <f t="shared" si="0"/>
        <v>-1.1014492753623189E-2</v>
      </c>
      <c r="Q28" s="15">
        <f t="shared" si="0"/>
        <v>-0.22326064382139149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27" t="s">
        <v>119</v>
      </c>
      <c r="D9" s="28"/>
      <c r="E9" s="28"/>
      <c r="F9" s="28"/>
      <c r="G9" s="27" t="s">
        <v>120</v>
      </c>
      <c r="H9" s="28"/>
      <c r="I9" s="28"/>
      <c r="J9" s="28"/>
      <c r="K9" s="27" t="s">
        <v>122</v>
      </c>
      <c r="L9" s="28"/>
      <c r="M9" s="28"/>
      <c r="N9" s="28"/>
    </row>
    <row r="10" spans="2:14" ht="44.25" customHeight="1" thickBot="1" x14ac:dyDescent="0.25"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57</v>
      </c>
      <c r="L10" s="10" t="s">
        <v>58</v>
      </c>
      <c r="M10" s="10" t="s">
        <v>59</v>
      </c>
      <c r="N10" s="10" t="s">
        <v>60</v>
      </c>
    </row>
    <row r="11" spans="2:14" ht="20.100000000000001" customHeight="1" thickBot="1" x14ac:dyDescent="0.25">
      <c r="B11" s="5" t="s">
        <v>2</v>
      </c>
      <c r="C11" s="11">
        <f>SUM(D11:E11)</f>
        <v>1043</v>
      </c>
      <c r="D11" s="21">
        <v>667</v>
      </c>
      <c r="E11" s="21">
        <v>376</v>
      </c>
      <c r="F11" s="21">
        <v>588</v>
      </c>
      <c r="G11" s="11">
        <f>SUM(H11:I11)</f>
        <v>1174</v>
      </c>
      <c r="H11" s="21">
        <v>809</v>
      </c>
      <c r="I11" s="21">
        <v>365</v>
      </c>
      <c r="J11" s="21">
        <v>524</v>
      </c>
      <c r="K11" s="14">
        <f>IF(C11=0,"-",(G11-C11)/C11)</f>
        <v>0.12559923298178333</v>
      </c>
      <c r="L11" s="14">
        <f>IF(D11=0,"-",(H11-D11)/D11)</f>
        <v>0.21289355322338829</v>
      </c>
      <c r="M11" s="14">
        <f>IF(E11=0,"-",(I11-E11)/E11)</f>
        <v>-2.9255319148936171E-2</v>
      </c>
      <c r="N11" s="14">
        <f>IF(F11=0,"-",(J11-F11)/F11)</f>
        <v>-0.10884353741496598</v>
      </c>
    </row>
    <row r="12" spans="2:14" ht="20.100000000000001" customHeight="1" thickBot="1" x14ac:dyDescent="0.25">
      <c r="B12" s="6" t="s">
        <v>3</v>
      </c>
      <c r="C12" s="11">
        <f t="shared" ref="C12:C27" si="0">SUM(D12:E12)</f>
        <v>207</v>
      </c>
      <c r="D12" s="21">
        <v>122</v>
      </c>
      <c r="E12" s="21">
        <v>85</v>
      </c>
      <c r="F12" s="21">
        <v>50</v>
      </c>
      <c r="G12" s="11">
        <f t="shared" ref="G12:G27" si="1">SUM(H12:I12)</f>
        <v>189</v>
      </c>
      <c r="H12" s="21">
        <v>123</v>
      </c>
      <c r="I12" s="21">
        <v>66</v>
      </c>
      <c r="J12" s="21">
        <v>50</v>
      </c>
      <c r="K12" s="14">
        <f t="shared" ref="K12:N28" si="2">IF(C12=0,"-",(G12-C12)/C12)</f>
        <v>-8.6956521739130432E-2</v>
      </c>
      <c r="L12" s="14">
        <f t="shared" si="2"/>
        <v>8.1967213114754103E-3</v>
      </c>
      <c r="M12" s="14">
        <f t="shared" si="2"/>
        <v>-0.22352941176470589</v>
      </c>
      <c r="N12" s="14">
        <f t="shared" si="2"/>
        <v>0</v>
      </c>
    </row>
    <row r="13" spans="2:14" ht="20.100000000000001" customHeight="1" thickBot="1" x14ac:dyDescent="0.25">
      <c r="B13" s="6" t="s">
        <v>4</v>
      </c>
      <c r="C13" s="11">
        <f t="shared" si="0"/>
        <v>192</v>
      </c>
      <c r="D13" s="21">
        <v>121</v>
      </c>
      <c r="E13" s="21">
        <v>71</v>
      </c>
      <c r="F13" s="21">
        <v>47</v>
      </c>
      <c r="G13" s="11">
        <f t="shared" si="1"/>
        <v>147</v>
      </c>
      <c r="H13" s="21">
        <v>89</v>
      </c>
      <c r="I13" s="21">
        <v>58</v>
      </c>
      <c r="J13" s="21">
        <v>48</v>
      </c>
      <c r="K13" s="14">
        <f t="shared" si="2"/>
        <v>-0.234375</v>
      </c>
      <c r="L13" s="14">
        <f t="shared" si="2"/>
        <v>-0.26446280991735538</v>
      </c>
      <c r="M13" s="14">
        <f t="shared" si="2"/>
        <v>-0.18309859154929578</v>
      </c>
      <c r="N13" s="14">
        <f t="shared" si="2"/>
        <v>2.1276595744680851E-2</v>
      </c>
    </row>
    <row r="14" spans="2:14" ht="20.100000000000001" customHeight="1" thickBot="1" x14ac:dyDescent="0.25">
      <c r="B14" s="6" t="s">
        <v>5</v>
      </c>
      <c r="C14" s="11">
        <f t="shared" si="0"/>
        <v>273</v>
      </c>
      <c r="D14" s="21">
        <v>214</v>
      </c>
      <c r="E14" s="21">
        <v>59</v>
      </c>
      <c r="F14" s="21">
        <v>77</v>
      </c>
      <c r="G14" s="11">
        <f t="shared" si="1"/>
        <v>222</v>
      </c>
      <c r="H14" s="21">
        <v>178</v>
      </c>
      <c r="I14" s="21">
        <v>44</v>
      </c>
      <c r="J14" s="21">
        <v>57</v>
      </c>
      <c r="K14" s="14">
        <f t="shared" si="2"/>
        <v>-0.18681318681318682</v>
      </c>
      <c r="L14" s="14">
        <f t="shared" si="2"/>
        <v>-0.16822429906542055</v>
      </c>
      <c r="M14" s="14">
        <f t="shared" si="2"/>
        <v>-0.25423728813559321</v>
      </c>
      <c r="N14" s="14">
        <f t="shared" si="2"/>
        <v>-0.25974025974025972</v>
      </c>
    </row>
    <row r="15" spans="2:14" ht="20.100000000000001" customHeight="1" thickBot="1" x14ac:dyDescent="0.25">
      <c r="B15" s="6" t="s">
        <v>6</v>
      </c>
      <c r="C15" s="11">
        <f t="shared" si="0"/>
        <v>161</v>
      </c>
      <c r="D15" s="21">
        <v>114</v>
      </c>
      <c r="E15" s="21">
        <v>47</v>
      </c>
      <c r="F15" s="21">
        <v>100</v>
      </c>
      <c r="G15" s="11">
        <f t="shared" si="1"/>
        <v>145</v>
      </c>
      <c r="H15" s="21">
        <v>87</v>
      </c>
      <c r="I15" s="21">
        <v>58</v>
      </c>
      <c r="J15" s="21">
        <v>82</v>
      </c>
      <c r="K15" s="14">
        <f t="shared" si="2"/>
        <v>-9.9378881987577633E-2</v>
      </c>
      <c r="L15" s="14">
        <f t="shared" si="2"/>
        <v>-0.23684210526315788</v>
      </c>
      <c r="M15" s="14">
        <f t="shared" si="2"/>
        <v>0.23404255319148937</v>
      </c>
      <c r="N15" s="14">
        <f t="shared" si="2"/>
        <v>-0.18</v>
      </c>
    </row>
    <row r="16" spans="2:14" ht="20.100000000000001" customHeight="1" thickBot="1" x14ac:dyDescent="0.25">
      <c r="B16" s="6" t="s">
        <v>7</v>
      </c>
      <c r="C16" s="11">
        <f t="shared" si="0"/>
        <v>80</v>
      </c>
      <c r="D16" s="21">
        <v>57</v>
      </c>
      <c r="E16" s="21">
        <v>23</v>
      </c>
      <c r="F16" s="21">
        <v>35</v>
      </c>
      <c r="G16" s="11">
        <f t="shared" si="1"/>
        <v>86</v>
      </c>
      <c r="H16" s="21">
        <v>64</v>
      </c>
      <c r="I16" s="21">
        <v>22</v>
      </c>
      <c r="J16" s="21">
        <v>21</v>
      </c>
      <c r="K16" s="14">
        <f t="shared" si="2"/>
        <v>7.4999999999999997E-2</v>
      </c>
      <c r="L16" s="14">
        <f t="shared" si="2"/>
        <v>0.12280701754385964</v>
      </c>
      <c r="M16" s="14">
        <f t="shared" si="2"/>
        <v>-4.3478260869565216E-2</v>
      </c>
      <c r="N16" s="14">
        <f t="shared" si="2"/>
        <v>-0.4</v>
      </c>
    </row>
    <row r="17" spans="2:14" ht="20.100000000000001" customHeight="1" thickBot="1" x14ac:dyDescent="0.25">
      <c r="B17" s="6" t="s">
        <v>8</v>
      </c>
      <c r="C17" s="11">
        <f t="shared" si="0"/>
        <v>321</v>
      </c>
      <c r="D17" s="21">
        <v>238</v>
      </c>
      <c r="E17" s="21">
        <v>83</v>
      </c>
      <c r="F17" s="21">
        <v>112</v>
      </c>
      <c r="G17" s="11">
        <f t="shared" si="1"/>
        <v>243</v>
      </c>
      <c r="H17" s="21">
        <v>177</v>
      </c>
      <c r="I17" s="21">
        <v>66</v>
      </c>
      <c r="J17" s="21">
        <v>80</v>
      </c>
      <c r="K17" s="14">
        <f t="shared" si="2"/>
        <v>-0.24299065420560748</v>
      </c>
      <c r="L17" s="14">
        <f t="shared" si="2"/>
        <v>-0.25630252100840334</v>
      </c>
      <c r="M17" s="14">
        <f t="shared" si="2"/>
        <v>-0.20481927710843373</v>
      </c>
      <c r="N17" s="14">
        <f t="shared" si="2"/>
        <v>-0.2857142857142857</v>
      </c>
    </row>
    <row r="18" spans="2:14" ht="20.100000000000001" customHeight="1" thickBot="1" x14ac:dyDescent="0.25">
      <c r="B18" s="6" t="s">
        <v>9</v>
      </c>
      <c r="C18" s="11">
        <f t="shared" si="0"/>
        <v>222</v>
      </c>
      <c r="D18" s="21">
        <v>164</v>
      </c>
      <c r="E18" s="21">
        <v>58</v>
      </c>
      <c r="F18" s="21">
        <v>119</v>
      </c>
      <c r="G18" s="11">
        <f t="shared" si="1"/>
        <v>212</v>
      </c>
      <c r="H18" s="21">
        <v>143</v>
      </c>
      <c r="I18" s="21">
        <v>69</v>
      </c>
      <c r="J18" s="21">
        <v>112</v>
      </c>
      <c r="K18" s="14">
        <f t="shared" si="2"/>
        <v>-4.5045045045045043E-2</v>
      </c>
      <c r="L18" s="14">
        <f t="shared" si="2"/>
        <v>-0.12804878048780488</v>
      </c>
      <c r="M18" s="14">
        <f t="shared" si="2"/>
        <v>0.18965517241379309</v>
      </c>
      <c r="N18" s="14">
        <f t="shared" si="2"/>
        <v>-5.8823529411764705E-2</v>
      </c>
    </row>
    <row r="19" spans="2:14" ht="20.100000000000001" customHeight="1" thickBot="1" x14ac:dyDescent="0.25">
      <c r="B19" s="6" t="s">
        <v>10</v>
      </c>
      <c r="C19" s="11">
        <f t="shared" si="0"/>
        <v>1034</v>
      </c>
      <c r="D19" s="21">
        <v>606</v>
      </c>
      <c r="E19" s="21">
        <v>428</v>
      </c>
      <c r="F19" s="21">
        <v>571</v>
      </c>
      <c r="G19" s="11">
        <f t="shared" si="1"/>
        <v>943</v>
      </c>
      <c r="H19" s="21">
        <v>614</v>
      </c>
      <c r="I19" s="21">
        <v>329</v>
      </c>
      <c r="J19" s="21">
        <v>477</v>
      </c>
      <c r="K19" s="14">
        <f t="shared" si="2"/>
        <v>-8.800773694390715E-2</v>
      </c>
      <c r="L19" s="14">
        <f t="shared" si="2"/>
        <v>1.3201320132013201E-2</v>
      </c>
      <c r="M19" s="14">
        <f t="shared" si="2"/>
        <v>-0.23130841121495327</v>
      </c>
      <c r="N19" s="14">
        <f t="shared" si="2"/>
        <v>-0.16462346760070051</v>
      </c>
    </row>
    <row r="20" spans="2:14" ht="20.100000000000001" customHeight="1" thickBot="1" x14ac:dyDescent="0.25">
      <c r="B20" s="6" t="s">
        <v>11</v>
      </c>
      <c r="C20" s="11">
        <f t="shared" si="0"/>
        <v>790</v>
      </c>
      <c r="D20" s="21">
        <v>483</v>
      </c>
      <c r="E20" s="21">
        <v>307</v>
      </c>
      <c r="F20" s="21">
        <v>360</v>
      </c>
      <c r="G20" s="11">
        <f t="shared" si="1"/>
        <v>747</v>
      </c>
      <c r="H20" s="21">
        <v>486</v>
      </c>
      <c r="I20" s="21">
        <v>261</v>
      </c>
      <c r="J20" s="21">
        <v>263</v>
      </c>
      <c r="K20" s="14">
        <f t="shared" si="2"/>
        <v>-5.4430379746835442E-2</v>
      </c>
      <c r="L20" s="14">
        <f t="shared" si="2"/>
        <v>6.2111801242236021E-3</v>
      </c>
      <c r="M20" s="14">
        <f t="shared" si="2"/>
        <v>-0.14983713355048861</v>
      </c>
      <c r="N20" s="14">
        <f t="shared" si="2"/>
        <v>-0.26944444444444443</v>
      </c>
    </row>
    <row r="21" spans="2:14" ht="20.100000000000001" customHeight="1" thickBot="1" x14ac:dyDescent="0.25">
      <c r="B21" s="6" t="s">
        <v>12</v>
      </c>
      <c r="C21" s="11">
        <f t="shared" si="0"/>
        <v>137</v>
      </c>
      <c r="D21" s="21">
        <v>112</v>
      </c>
      <c r="E21" s="21">
        <v>25</v>
      </c>
      <c r="F21" s="21">
        <v>28</v>
      </c>
      <c r="G21" s="11">
        <f t="shared" si="1"/>
        <v>103</v>
      </c>
      <c r="H21" s="21">
        <v>78</v>
      </c>
      <c r="I21" s="21">
        <v>25</v>
      </c>
      <c r="J21" s="21">
        <v>12</v>
      </c>
      <c r="K21" s="14">
        <f t="shared" si="2"/>
        <v>-0.24817518248175183</v>
      </c>
      <c r="L21" s="14">
        <f t="shared" si="2"/>
        <v>-0.30357142857142855</v>
      </c>
      <c r="M21" s="14">
        <f t="shared" si="2"/>
        <v>0</v>
      </c>
      <c r="N21" s="14">
        <f t="shared" si="2"/>
        <v>-0.5714285714285714</v>
      </c>
    </row>
    <row r="22" spans="2:14" ht="20.100000000000001" customHeight="1" thickBot="1" x14ac:dyDescent="0.25">
      <c r="B22" s="6" t="s">
        <v>13</v>
      </c>
      <c r="C22" s="11">
        <f t="shared" si="0"/>
        <v>265</v>
      </c>
      <c r="D22" s="21">
        <v>168</v>
      </c>
      <c r="E22" s="21">
        <v>97</v>
      </c>
      <c r="F22" s="21">
        <v>68</v>
      </c>
      <c r="G22" s="11">
        <f t="shared" si="1"/>
        <v>271</v>
      </c>
      <c r="H22" s="21">
        <v>153</v>
      </c>
      <c r="I22" s="21">
        <v>118</v>
      </c>
      <c r="J22" s="21">
        <v>89</v>
      </c>
      <c r="K22" s="14">
        <f t="shared" si="2"/>
        <v>2.2641509433962263E-2</v>
      </c>
      <c r="L22" s="14">
        <f t="shared" si="2"/>
        <v>-8.9285714285714288E-2</v>
      </c>
      <c r="M22" s="14">
        <f t="shared" si="2"/>
        <v>0.21649484536082475</v>
      </c>
      <c r="N22" s="14">
        <f t="shared" si="2"/>
        <v>0.30882352941176472</v>
      </c>
    </row>
    <row r="23" spans="2:14" ht="20.100000000000001" customHeight="1" thickBot="1" x14ac:dyDescent="0.25">
      <c r="B23" s="6" t="s">
        <v>14</v>
      </c>
      <c r="C23" s="11">
        <f t="shared" si="0"/>
        <v>928</v>
      </c>
      <c r="D23" s="21">
        <v>586</v>
      </c>
      <c r="E23" s="21">
        <v>342</v>
      </c>
      <c r="F23" s="21">
        <v>368</v>
      </c>
      <c r="G23" s="11">
        <f t="shared" si="1"/>
        <v>954</v>
      </c>
      <c r="H23" s="21">
        <v>637</v>
      </c>
      <c r="I23" s="21">
        <v>317</v>
      </c>
      <c r="J23" s="21">
        <v>313</v>
      </c>
      <c r="K23" s="14">
        <f t="shared" si="2"/>
        <v>2.8017241379310345E-2</v>
      </c>
      <c r="L23" s="14">
        <f t="shared" si="2"/>
        <v>8.7030716723549492E-2</v>
      </c>
      <c r="M23" s="14">
        <f t="shared" si="2"/>
        <v>-7.3099415204678359E-2</v>
      </c>
      <c r="N23" s="14">
        <f t="shared" si="2"/>
        <v>-0.14945652173913043</v>
      </c>
    </row>
    <row r="24" spans="2:14" ht="20.100000000000001" customHeight="1" thickBot="1" x14ac:dyDescent="0.25">
      <c r="B24" s="6" t="s">
        <v>15</v>
      </c>
      <c r="C24" s="11">
        <f t="shared" si="0"/>
        <v>106</v>
      </c>
      <c r="D24" s="21">
        <v>85</v>
      </c>
      <c r="E24" s="21">
        <v>21</v>
      </c>
      <c r="F24" s="21">
        <v>29</v>
      </c>
      <c r="G24" s="11">
        <f t="shared" si="1"/>
        <v>120</v>
      </c>
      <c r="H24" s="21">
        <v>99</v>
      </c>
      <c r="I24" s="21">
        <v>21</v>
      </c>
      <c r="J24" s="21">
        <v>33</v>
      </c>
      <c r="K24" s="14">
        <f t="shared" si="2"/>
        <v>0.13207547169811321</v>
      </c>
      <c r="L24" s="14">
        <f t="shared" si="2"/>
        <v>0.16470588235294117</v>
      </c>
      <c r="M24" s="14">
        <f t="shared" si="2"/>
        <v>0</v>
      </c>
      <c r="N24" s="14">
        <f t="shared" si="2"/>
        <v>0.13793103448275862</v>
      </c>
    </row>
    <row r="25" spans="2:14" ht="20.100000000000001" customHeight="1" thickBot="1" x14ac:dyDescent="0.25">
      <c r="B25" s="6" t="s">
        <v>16</v>
      </c>
      <c r="C25" s="11">
        <f t="shared" si="0"/>
        <v>91</v>
      </c>
      <c r="D25" s="21">
        <v>69</v>
      </c>
      <c r="E25" s="21">
        <v>22</v>
      </c>
      <c r="F25" s="21">
        <v>11</v>
      </c>
      <c r="G25" s="11">
        <f t="shared" si="1"/>
        <v>94</v>
      </c>
      <c r="H25" s="21">
        <v>83</v>
      </c>
      <c r="I25" s="21">
        <v>11</v>
      </c>
      <c r="J25" s="21">
        <v>24</v>
      </c>
      <c r="K25" s="14">
        <f t="shared" si="2"/>
        <v>3.2967032967032968E-2</v>
      </c>
      <c r="L25" s="14">
        <f t="shared" si="2"/>
        <v>0.20289855072463769</v>
      </c>
      <c r="M25" s="14">
        <f t="shared" si="2"/>
        <v>-0.5</v>
      </c>
      <c r="N25" s="14">
        <f t="shared" si="2"/>
        <v>1.1818181818181819</v>
      </c>
    </row>
    <row r="26" spans="2:14" ht="20.100000000000001" customHeight="1" thickBot="1" x14ac:dyDescent="0.25">
      <c r="B26" s="7" t="s">
        <v>17</v>
      </c>
      <c r="C26" s="11">
        <f t="shared" si="0"/>
        <v>227</v>
      </c>
      <c r="D26" s="21">
        <v>146</v>
      </c>
      <c r="E26" s="21">
        <v>81</v>
      </c>
      <c r="F26" s="21">
        <v>53</v>
      </c>
      <c r="G26" s="11">
        <f t="shared" si="1"/>
        <v>268</v>
      </c>
      <c r="H26" s="21">
        <v>189</v>
      </c>
      <c r="I26" s="21">
        <v>79</v>
      </c>
      <c r="J26" s="21">
        <v>69</v>
      </c>
      <c r="K26" s="14">
        <f t="shared" si="2"/>
        <v>0.18061674008810572</v>
      </c>
      <c r="L26" s="14">
        <f t="shared" si="2"/>
        <v>0.29452054794520549</v>
      </c>
      <c r="M26" s="14">
        <f t="shared" si="2"/>
        <v>-2.4691358024691357E-2</v>
      </c>
      <c r="N26" s="14">
        <f t="shared" si="2"/>
        <v>0.30188679245283018</v>
      </c>
    </row>
    <row r="27" spans="2:14" ht="20.100000000000001" customHeight="1" thickBot="1" x14ac:dyDescent="0.25">
      <c r="B27" s="8" t="s">
        <v>18</v>
      </c>
      <c r="C27" s="11">
        <f t="shared" si="0"/>
        <v>61</v>
      </c>
      <c r="D27" s="21">
        <v>58</v>
      </c>
      <c r="E27" s="21">
        <v>3</v>
      </c>
      <c r="F27" s="21">
        <v>21</v>
      </c>
      <c r="G27" s="11">
        <f t="shared" si="1"/>
        <v>53</v>
      </c>
      <c r="H27" s="21">
        <v>51</v>
      </c>
      <c r="I27" s="21">
        <v>2</v>
      </c>
      <c r="J27" s="21">
        <v>23</v>
      </c>
      <c r="K27" s="14">
        <f t="shared" si="2"/>
        <v>-0.13114754098360656</v>
      </c>
      <c r="L27" s="14">
        <f t="shared" si="2"/>
        <v>-0.1206896551724138</v>
      </c>
      <c r="M27" s="14">
        <f t="shared" si="2"/>
        <v>-0.33333333333333331</v>
      </c>
      <c r="N27" s="14">
        <f t="shared" si="2"/>
        <v>9.5238095238095233E-2</v>
      </c>
    </row>
    <row r="28" spans="2:14" ht="20.100000000000001" customHeight="1" thickBot="1" x14ac:dyDescent="0.25">
      <c r="B28" s="9" t="s">
        <v>19</v>
      </c>
      <c r="C28" s="12">
        <f>SUM(C11:C27)</f>
        <v>6138</v>
      </c>
      <c r="D28" s="12">
        <f t="shared" ref="D28:F28" si="3">SUM(D11:D27)</f>
        <v>4010</v>
      </c>
      <c r="E28" s="12">
        <f t="shared" si="3"/>
        <v>2128</v>
      </c>
      <c r="F28" s="12">
        <f t="shared" si="3"/>
        <v>2637</v>
      </c>
      <c r="G28" s="12">
        <f>SUM(G11:G27)</f>
        <v>5971</v>
      </c>
      <c r="H28" s="12">
        <f>SUM(H11:H27)</f>
        <v>4060</v>
      </c>
      <c r="I28" s="12">
        <f t="shared" ref="I28:J28" si="4">SUM(I11:I27)</f>
        <v>1911</v>
      </c>
      <c r="J28" s="12">
        <f t="shared" si="4"/>
        <v>2277</v>
      </c>
      <c r="K28" s="15">
        <f t="shared" si="2"/>
        <v>-2.7207559465623983E-2</v>
      </c>
      <c r="L28" s="15">
        <f t="shared" si="2"/>
        <v>1.2468827930174564E-2</v>
      </c>
      <c r="M28" s="15">
        <f t="shared" si="2"/>
        <v>-0.10197368421052631</v>
      </c>
      <c r="N28" s="15">
        <f t="shared" si="2"/>
        <v>-0.13651877133105803</v>
      </c>
    </row>
    <row r="29" spans="2:14" x14ac:dyDescent="0.2">
      <c r="D29" s="20"/>
      <c r="E29" s="20"/>
      <c r="F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9:N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27" t="s">
        <v>123</v>
      </c>
      <c r="D9" s="28"/>
      <c r="E9" s="28"/>
      <c r="F9" s="27" t="s">
        <v>124</v>
      </c>
      <c r="G9" s="28"/>
      <c r="H9" s="28"/>
      <c r="I9" s="27" t="s">
        <v>125</v>
      </c>
      <c r="J9" s="28"/>
      <c r="K9" s="28"/>
      <c r="L9" s="27" t="s">
        <v>126</v>
      </c>
      <c r="M9" s="28"/>
      <c r="N9" s="28"/>
    </row>
    <row r="10" spans="2:14" ht="44.25" customHeight="1" thickBot="1" x14ac:dyDescent="0.25">
      <c r="C10" s="10" t="s">
        <v>62</v>
      </c>
      <c r="D10" s="10" t="s">
        <v>63</v>
      </c>
      <c r="E10" s="10" t="s">
        <v>64</v>
      </c>
      <c r="F10" s="10" t="s">
        <v>65</v>
      </c>
      <c r="G10" s="10" t="s">
        <v>63</v>
      </c>
      <c r="H10" s="10" t="s">
        <v>64</v>
      </c>
      <c r="I10" s="10" t="s">
        <v>62</v>
      </c>
      <c r="J10" s="10" t="s">
        <v>63</v>
      </c>
      <c r="K10" s="10" t="s">
        <v>64</v>
      </c>
      <c r="L10" s="10" t="s">
        <v>65</v>
      </c>
      <c r="M10" s="10" t="s">
        <v>63</v>
      </c>
      <c r="N10" s="10" t="s">
        <v>64</v>
      </c>
    </row>
    <row r="11" spans="2:14" ht="20.100000000000001" customHeight="1" thickBot="1" x14ac:dyDescent="0.25">
      <c r="B11" s="5" t="s">
        <v>2</v>
      </c>
      <c r="C11" s="22">
        <v>15</v>
      </c>
      <c r="D11" s="22">
        <v>11</v>
      </c>
      <c r="E11" s="22">
        <v>4</v>
      </c>
      <c r="F11" s="22">
        <v>1</v>
      </c>
      <c r="G11" s="22">
        <v>1</v>
      </c>
      <c r="H11" s="22">
        <v>0</v>
      </c>
      <c r="I11" s="22">
        <v>30</v>
      </c>
      <c r="J11" s="22">
        <v>28</v>
      </c>
      <c r="K11" s="22">
        <v>2</v>
      </c>
      <c r="L11" s="22">
        <v>6</v>
      </c>
      <c r="M11" s="22">
        <v>5</v>
      </c>
      <c r="N11" s="22">
        <v>1</v>
      </c>
    </row>
    <row r="12" spans="2:14" ht="20.100000000000001" customHeight="1" thickBot="1" x14ac:dyDescent="0.25">
      <c r="B12" s="6" t="s">
        <v>3</v>
      </c>
      <c r="C12" s="22">
        <v>6</v>
      </c>
      <c r="D12" s="22">
        <v>5</v>
      </c>
      <c r="E12" s="22">
        <v>1</v>
      </c>
      <c r="F12" s="22">
        <v>0</v>
      </c>
      <c r="G12" s="22">
        <v>0</v>
      </c>
      <c r="H12" s="22">
        <v>0</v>
      </c>
      <c r="I12" s="22">
        <v>2</v>
      </c>
      <c r="J12" s="22">
        <v>2</v>
      </c>
      <c r="K12" s="22">
        <v>0</v>
      </c>
      <c r="L12" s="22">
        <v>0</v>
      </c>
      <c r="M12" s="22">
        <v>0</v>
      </c>
      <c r="N12" s="22">
        <v>0</v>
      </c>
    </row>
    <row r="13" spans="2:14" ht="20.100000000000001" customHeight="1" thickBot="1" x14ac:dyDescent="0.25">
      <c r="B13" s="6" t="s">
        <v>4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</row>
    <row r="14" spans="2:14" ht="20.100000000000001" customHeight="1" thickBot="1" x14ac:dyDescent="0.25">
      <c r="B14" s="6" t="s">
        <v>5</v>
      </c>
      <c r="C14" s="22">
        <v>1</v>
      </c>
      <c r="D14" s="22">
        <v>1</v>
      </c>
      <c r="E14" s="22">
        <v>0</v>
      </c>
      <c r="F14" s="22">
        <v>0</v>
      </c>
      <c r="G14" s="22">
        <v>0</v>
      </c>
      <c r="H14" s="22">
        <v>0</v>
      </c>
      <c r="I14" s="22">
        <v>3</v>
      </c>
      <c r="J14" s="22">
        <v>3</v>
      </c>
      <c r="K14" s="22">
        <v>0</v>
      </c>
      <c r="L14" s="22">
        <v>0</v>
      </c>
      <c r="M14" s="22">
        <v>0</v>
      </c>
      <c r="N14" s="22">
        <v>0</v>
      </c>
    </row>
    <row r="15" spans="2:14" ht="20.100000000000001" customHeight="1" thickBot="1" x14ac:dyDescent="0.25">
      <c r="B15" s="6" t="s">
        <v>6</v>
      </c>
      <c r="C15" s="22">
        <v>11</v>
      </c>
      <c r="D15" s="22">
        <v>9</v>
      </c>
      <c r="E15" s="22">
        <v>2</v>
      </c>
      <c r="F15" s="22">
        <v>0</v>
      </c>
      <c r="G15" s="22">
        <v>0</v>
      </c>
      <c r="H15" s="22">
        <v>0</v>
      </c>
      <c r="I15" s="22">
        <v>11</v>
      </c>
      <c r="J15" s="22">
        <v>8</v>
      </c>
      <c r="K15" s="22">
        <v>3</v>
      </c>
      <c r="L15" s="22">
        <v>0</v>
      </c>
      <c r="M15" s="22">
        <v>0</v>
      </c>
      <c r="N15" s="22">
        <v>0</v>
      </c>
    </row>
    <row r="16" spans="2:14" ht="20.100000000000001" customHeight="1" thickBot="1" x14ac:dyDescent="0.25">
      <c r="B16" s="6" t="s">
        <v>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</row>
    <row r="17" spans="2:14" ht="20.100000000000001" customHeight="1" thickBot="1" x14ac:dyDescent="0.25">
      <c r="B17" s="6" t="s">
        <v>8</v>
      </c>
      <c r="C17" s="22">
        <v>8</v>
      </c>
      <c r="D17" s="22">
        <v>6</v>
      </c>
      <c r="E17" s="22">
        <v>2</v>
      </c>
      <c r="F17" s="22">
        <v>1</v>
      </c>
      <c r="G17" s="22">
        <v>1</v>
      </c>
      <c r="H17" s="22">
        <v>0</v>
      </c>
      <c r="I17" s="22">
        <v>3</v>
      </c>
      <c r="J17" s="22">
        <v>3</v>
      </c>
      <c r="K17" s="22">
        <v>0</v>
      </c>
      <c r="L17" s="22">
        <v>1</v>
      </c>
      <c r="M17" s="22">
        <v>1</v>
      </c>
      <c r="N17" s="22">
        <v>0</v>
      </c>
    </row>
    <row r="18" spans="2:14" ht="20.100000000000001" customHeight="1" thickBot="1" x14ac:dyDescent="0.25">
      <c r="B18" s="6" t="s">
        <v>9</v>
      </c>
      <c r="C18" s="22">
        <v>3</v>
      </c>
      <c r="D18" s="22">
        <v>3</v>
      </c>
      <c r="E18" s="22">
        <v>0</v>
      </c>
      <c r="F18" s="22">
        <v>0</v>
      </c>
      <c r="G18" s="22">
        <v>0</v>
      </c>
      <c r="H18" s="22">
        <v>0</v>
      </c>
      <c r="I18" s="22">
        <v>3</v>
      </c>
      <c r="J18" s="22">
        <v>2</v>
      </c>
      <c r="K18" s="22">
        <v>1</v>
      </c>
      <c r="L18" s="22">
        <v>0</v>
      </c>
      <c r="M18" s="22">
        <v>0</v>
      </c>
      <c r="N18" s="22">
        <v>0</v>
      </c>
    </row>
    <row r="19" spans="2:14" ht="20.100000000000001" customHeight="1" thickBot="1" x14ac:dyDescent="0.25">
      <c r="B19" s="6" t="s">
        <v>10</v>
      </c>
      <c r="C19" s="22">
        <v>9</v>
      </c>
      <c r="D19" s="22">
        <v>8</v>
      </c>
      <c r="E19" s="22">
        <v>1</v>
      </c>
      <c r="F19" s="22">
        <v>1</v>
      </c>
      <c r="G19" s="22">
        <v>1</v>
      </c>
      <c r="H19" s="22">
        <v>0</v>
      </c>
      <c r="I19" s="22">
        <v>10</v>
      </c>
      <c r="J19" s="22">
        <v>8</v>
      </c>
      <c r="K19" s="22">
        <v>2</v>
      </c>
      <c r="L19" s="22">
        <v>0</v>
      </c>
      <c r="M19" s="22">
        <v>0</v>
      </c>
      <c r="N19" s="22">
        <v>0</v>
      </c>
    </row>
    <row r="20" spans="2:14" ht="20.100000000000001" customHeight="1" thickBot="1" x14ac:dyDescent="0.25">
      <c r="B20" s="6" t="s">
        <v>11</v>
      </c>
      <c r="C20" s="22">
        <v>13</v>
      </c>
      <c r="D20" s="22">
        <v>10</v>
      </c>
      <c r="E20" s="22">
        <v>3</v>
      </c>
      <c r="F20" s="22">
        <v>0</v>
      </c>
      <c r="G20" s="22">
        <v>0</v>
      </c>
      <c r="H20" s="22">
        <v>0</v>
      </c>
      <c r="I20" s="22">
        <v>20</v>
      </c>
      <c r="J20" s="22">
        <v>20</v>
      </c>
      <c r="K20" s="22">
        <v>0</v>
      </c>
      <c r="L20" s="22">
        <v>0</v>
      </c>
      <c r="M20" s="22">
        <v>0</v>
      </c>
      <c r="N20" s="22">
        <v>0</v>
      </c>
    </row>
    <row r="21" spans="2:14" ht="20.100000000000001" customHeight="1" thickBot="1" x14ac:dyDescent="0.25">
      <c r="B21" s="6" t="s">
        <v>12</v>
      </c>
      <c r="C21" s="22">
        <v>1</v>
      </c>
      <c r="D21" s="22">
        <v>1</v>
      </c>
      <c r="E21" s="22">
        <v>0</v>
      </c>
      <c r="F21" s="22">
        <v>1</v>
      </c>
      <c r="G21" s="22">
        <v>1</v>
      </c>
      <c r="H21" s="22">
        <v>0</v>
      </c>
      <c r="I21" s="22">
        <v>8</v>
      </c>
      <c r="J21" s="22">
        <v>8</v>
      </c>
      <c r="K21" s="22">
        <v>0</v>
      </c>
      <c r="L21" s="22">
        <v>0</v>
      </c>
      <c r="M21" s="22">
        <v>0</v>
      </c>
      <c r="N21" s="22">
        <v>0</v>
      </c>
    </row>
    <row r="22" spans="2:14" ht="20.100000000000001" customHeight="1" thickBot="1" x14ac:dyDescent="0.25">
      <c r="B22" s="6" t="s">
        <v>13</v>
      </c>
      <c r="C22" s="22">
        <v>6</v>
      </c>
      <c r="D22" s="22">
        <v>6</v>
      </c>
      <c r="E22" s="22">
        <v>0</v>
      </c>
      <c r="F22" s="22">
        <v>0</v>
      </c>
      <c r="G22" s="22">
        <v>0</v>
      </c>
      <c r="H22" s="22">
        <v>0</v>
      </c>
      <c r="I22" s="22">
        <v>6</v>
      </c>
      <c r="J22" s="22">
        <v>4</v>
      </c>
      <c r="K22" s="22">
        <v>2</v>
      </c>
      <c r="L22" s="22">
        <v>1</v>
      </c>
      <c r="M22" s="22">
        <v>1</v>
      </c>
      <c r="N22" s="22">
        <v>0</v>
      </c>
    </row>
    <row r="23" spans="2:14" ht="20.100000000000001" customHeight="1" thickBot="1" x14ac:dyDescent="0.25">
      <c r="B23" s="6" t="s">
        <v>14</v>
      </c>
      <c r="C23" s="22">
        <v>7</v>
      </c>
      <c r="D23" s="22">
        <v>5</v>
      </c>
      <c r="E23" s="22">
        <v>2</v>
      </c>
      <c r="F23" s="22">
        <v>1</v>
      </c>
      <c r="G23" s="22">
        <v>0</v>
      </c>
      <c r="H23" s="22">
        <v>1</v>
      </c>
      <c r="I23" s="22">
        <v>7</v>
      </c>
      <c r="J23" s="22">
        <v>4</v>
      </c>
      <c r="K23" s="22">
        <v>3</v>
      </c>
      <c r="L23" s="22">
        <v>2</v>
      </c>
      <c r="M23" s="22">
        <v>1</v>
      </c>
      <c r="N23" s="22">
        <v>1</v>
      </c>
    </row>
    <row r="24" spans="2:14" ht="20.100000000000001" customHeight="1" thickBot="1" x14ac:dyDescent="0.25">
      <c r="B24" s="6" t="s">
        <v>15</v>
      </c>
      <c r="C24" s="22">
        <v>4</v>
      </c>
      <c r="D24" s="22">
        <v>4</v>
      </c>
      <c r="E24" s="22">
        <v>0</v>
      </c>
      <c r="F24" s="22">
        <v>0</v>
      </c>
      <c r="G24" s="22">
        <v>0</v>
      </c>
      <c r="H24" s="22">
        <v>0</v>
      </c>
      <c r="I24" s="22">
        <v>8</v>
      </c>
      <c r="J24" s="22">
        <v>7</v>
      </c>
      <c r="K24" s="22">
        <v>1</v>
      </c>
      <c r="L24" s="22">
        <v>0</v>
      </c>
      <c r="M24" s="22">
        <v>0</v>
      </c>
      <c r="N24" s="22">
        <v>0</v>
      </c>
    </row>
    <row r="25" spans="2:14" ht="20.100000000000001" customHeight="1" thickBot="1" x14ac:dyDescent="0.25">
      <c r="B25" s="6" t="s">
        <v>16</v>
      </c>
      <c r="C25" s="22">
        <v>2</v>
      </c>
      <c r="D25" s="22">
        <v>1</v>
      </c>
      <c r="E25" s="22">
        <v>1</v>
      </c>
      <c r="F25" s="22">
        <v>0</v>
      </c>
      <c r="G25" s="22">
        <v>0</v>
      </c>
      <c r="H25" s="22">
        <v>0</v>
      </c>
      <c r="I25" s="22">
        <v>2</v>
      </c>
      <c r="J25" s="22">
        <v>2</v>
      </c>
      <c r="K25" s="22">
        <v>0</v>
      </c>
      <c r="L25" s="22">
        <v>0</v>
      </c>
      <c r="M25" s="22">
        <v>0</v>
      </c>
      <c r="N25" s="22">
        <v>0</v>
      </c>
    </row>
    <row r="26" spans="2:14" ht="20.100000000000001" customHeight="1" thickBot="1" x14ac:dyDescent="0.25">
      <c r="B26" s="7" t="s">
        <v>17</v>
      </c>
      <c r="C26" s="22">
        <v>4</v>
      </c>
      <c r="D26" s="22">
        <v>2</v>
      </c>
      <c r="E26" s="22">
        <v>2</v>
      </c>
      <c r="F26" s="22">
        <v>0</v>
      </c>
      <c r="G26" s="22">
        <v>0</v>
      </c>
      <c r="H26" s="22">
        <v>0</v>
      </c>
      <c r="I26" s="22">
        <v>4</v>
      </c>
      <c r="J26" s="22">
        <v>4</v>
      </c>
      <c r="K26" s="22">
        <v>0</v>
      </c>
      <c r="L26" s="22">
        <v>0</v>
      </c>
      <c r="M26" s="22">
        <v>0</v>
      </c>
      <c r="N26" s="22">
        <v>0</v>
      </c>
    </row>
    <row r="27" spans="2:14" ht="20.100000000000001" customHeight="1" thickBot="1" x14ac:dyDescent="0.25">
      <c r="B27" s="8" t="s">
        <v>18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</row>
    <row r="28" spans="2:14" ht="20.100000000000001" customHeight="1" thickBot="1" x14ac:dyDescent="0.25">
      <c r="B28" s="9" t="s">
        <v>19</v>
      </c>
      <c r="C28" s="12">
        <f>SUM(C11:C27)</f>
        <v>90</v>
      </c>
      <c r="D28" s="12">
        <f t="shared" ref="D28:N28" si="0">SUM(D11:D27)</f>
        <v>72</v>
      </c>
      <c r="E28" s="12">
        <f t="shared" si="0"/>
        <v>18</v>
      </c>
      <c r="F28" s="12">
        <f t="shared" si="0"/>
        <v>5</v>
      </c>
      <c r="G28" s="12">
        <f t="shared" si="0"/>
        <v>4</v>
      </c>
      <c r="H28" s="12">
        <f t="shared" si="0"/>
        <v>1</v>
      </c>
      <c r="I28" s="12">
        <f t="shared" si="0"/>
        <v>117</v>
      </c>
      <c r="J28" s="12">
        <f t="shared" si="0"/>
        <v>103</v>
      </c>
      <c r="K28" s="12">
        <f t="shared" si="0"/>
        <v>14</v>
      </c>
      <c r="L28" s="12">
        <f t="shared" si="0"/>
        <v>10</v>
      </c>
      <c r="M28" s="12">
        <f t="shared" si="0"/>
        <v>8</v>
      </c>
      <c r="N28" s="12">
        <f t="shared" si="0"/>
        <v>2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2" spans="2:14" ht="62.25" customHeight="1" thickBot="1" x14ac:dyDescent="0.25">
      <c r="C32" s="27" t="s">
        <v>127</v>
      </c>
      <c r="D32" s="28"/>
      <c r="E32" s="28"/>
      <c r="F32" s="27" t="s">
        <v>128</v>
      </c>
      <c r="G32" s="28"/>
      <c r="H32" s="28"/>
    </row>
    <row r="33" spans="2:8" ht="44.25" customHeight="1" thickBot="1" x14ac:dyDescent="0.25">
      <c r="C33" s="10" t="s">
        <v>65</v>
      </c>
      <c r="D33" s="10" t="s">
        <v>63</v>
      </c>
      <c r="E33" s="10" t="s">
        <v>64</v>
      </c>
      <c r="F33" s="10" t="s">
        <v>65</v>
      </c>
      <c r="G33" s="10" t="s">
        <v>63</v>
      </c>
      <c r="H33" s="10" t="s">
        <v>64</v>
      </c>
    </row>
    <row r="34" spans="2:8" ht="20.100000000000001" customHeight="1" thickBot="1" x14ac:dyDescent="0.25">
      <c r="B34" s="5" t="s">
        <v>2</v>
      </c>
      <c r="C34" s="14">
        <f t="shared" ref="C34:H49" si="1">IF(C11=0,"-",IF(I11=0,"-",(I11-C11)/C11))</f>
        <v>1</v>
      </c>
      <c r="D34" s="14">
        <f t="shared" si="1"/>
        <v>1.5454545454545454</v>
      </c>
      <c r="E34" s="14">
        <f t="shared" si="1"/>
        <v>-0.5</v>
      </c>
      <c r="F34" s="14">
        <f t="shared" si="1"/>
        <v>5</v>
      </c>
      <c r="G34" s="14">
        <f t="shared" si="1"/>
        <v>4</v>
      </c>
      <c r="H34" s="14" t="str">
        <f t="shared" si="1"/>
        <v>-</v>
      </c>
    </row>
    <row r="35" spans="2:8" ht="20.100000000000001" customHeight="1" thickBot="1" x14ac:dyDescent="0.25">
      <c r="B35" s="6" t="s">
        <v>3</v>
      </c>
      <c r="C35" s="14">
        <f t="shared" si="1"/>
        <v>-0.66666666666666663</v>
      </c>
      <c r="D35" s="14">
        <f t="shared" si="1"/>
        <v>-0.6</v>
      </c>
      <c r="E35" s="14" t="str">
        <f t="shared" si="1"/>
        <v>-</v>
      </c>
      <c r="F35" s="14" t="str">
        <f t="shared" si="1"/>
        <v>-</v>
      </c>
      <c r="G35" s="14" t="str">
        <f t="shared" si="1"/>
        <v>-</v>
      </c>
      <c r="H35" s="14" t="str">
        <f t="shared" si="1"/>
        <v>-</v>
      </c>
    </row>
    <row r="36" spans="2:8" ht="20.100000000000001" customHeight="1" thickBot="1" x14ac:dyDescent="0.25">
      <c r="B36" s="6" t="s">
        <v>4</v>
      </c>
      <c r="C36" s="14" t="str">
        <f t="shared" si="1"/>
        <v>-</v>
      </c>
      <c r="D36" s="14" t="str">
        <f t="shared" si="1"/>
        <v>-</v>
      </c>
      <c r="E36" s="14" t="str">
        <f t="shared" si="1"/>
        <v>-</v>
      </c>
      <c r="F36" s="14" t="str">
        <f t="shared" si="1"/>
        <v>-</v>
      </c>
      <c r="G36" s="14" t="str">
        <f t="shared" si="1"/>
        <v>-</v>
      </c>
      <c r="H36" s="14" t="str">
        <f t="shared" si="1"/>
        <v>-</v>
      </c>
    </row>
    <row r="37" spans="2:8" ht="20.100000000000001" customHeight="1" thickBot="1" x14ac:dyDescent="0.25">
      <c r="B37" s="6" t="s">
        <v>5</v>
      </c>
      <c r="C37" s="14">
        <f t="shared" si="1"/>
        <v>2</v>
      </c>
      <c r="D37" s="14">
        <f t="shared" si="1"/>
        <v>2</v>
      </c>
      <c r="E37" s="14" t="str">
        <f t="shared" si="1"/>
        <v>-</v>
      </c>
      <c r="F37" s="14" t="str">
        <f t="shared" si="1"/>
        <v>-</v>
      </c>
      <c r="G37" s="14" t="str">
        <f t="shared" si="1"/>
        <v>-</v>
      </c>
      <c r="H37" s="14" t="str">
        <f t="shared" si="1"/>
        <v>-</v>
      </c>
    </row>
    <row r="38" spans="2:8" ht="20.100000000000001" customHeight="1" thickBot="1" x14ac:dyDescent="0.25">
      <c r="B38" s="6" t="s">
        <v>6</v>
      </c>
      <c r="C38" s="14">
        <f t="shared" si="1"/>
        <v>0</v>
      </c>
      <c r="D38" s="14">
        <f t="shared" si="1"/>
        <v>-0.1111111111111111</v>
      </c>
      <c r="E38" s="14">
        <f t="shared" si="1"/>
        <v>0.5</v>
      </c>
      <c r="F38" s="14" t="str">
        <f t="shared" si="1"/>
        <v>-</v>
      </c>
      <c r="G38" s="14" t="str">
        <f t="shared" si="1"/>
        <v>-</v>
      </c>
      <c r="H38" s="14" t="str">
        <f t="shared" si="1"/>
        <v>-</v>
      </c>
    </row>
    <row r="39" spans="2:8" ht="20.100000000000001" customHeight="1" thickBot="1" x14ac:dyDescent="0.25">
      <c r="B39" s="6" t="s">
        <v>7</v>
      </c>
      <c r="C39" s="14" t="str">
        <f t="shared" si="1"/>
        <v>-</v>
      </c>
      <c r="D39" s="14" t="str">
        <f t="shared" si="1"/>
        <v>-</v>
      </c>
      <c r="E39" s="14" t="str">
        <f t="shared" si="1"/>
        <v>-</v>
      </c>
      <c r="F39" s="14" t="str">
        <f t="shared" si="1"/>
        <v>-</v>
      </c>
      <c r="G39" s="14" t="str">
        <f t="shared" si="1"/>
        <v>-</v>
      </c>
      <c r="H39" s="14" t="str">
        <f t="shared" si="1"/>
        <v>-</v>
      </c>
    </row>
    <row r="40" spans="2:8" ht="20.100000000000001" customHeight="1" thickBot="1" x14ac:dyDescent="0.25">
      <c r="B40" s="6" t="s">
        <v>8</v>
      </c>
      <c r="C40" s="14">
        <f t="shared" si="1"/>
        <v>-0.625</v>
      </c>
      <c r="D40" s="14">
        <f t="shared" si="1"/>
        <v>-0.5</v>
      </c>
      <c r="E40" s="14" t="str">
        <f t="shared" si="1"/>
        <v>-</v>
      </c>
      <c r="F40" s="14">
        <f t="shared" si="1"/>
        <v>0</v>
      </c>
      <c r="G40" s="14">
        <f t="shared" si="1"/>
        <v>0</v>
      </c>
      <c r="H40" s="14" t="str">
        <f t="shared" si="1"/>
        <v>-</v>
      </c>
    </row>
    <row r="41" spans="2:8" ht="20.100000000000001" customHeight="1" thickBot="1" x14ac:dyDescent="0.25">
      <c r="B41" s="6" t="s">
        <v>9</v>
      </c>
      <c r="C41" s="14">
        <f t="shared" si="1"/>
        <v>0</v>
      </c>
      <c r="D41" s="14">
        <f t="shared" si="1"/>
        <v>-0.33333333333333331</v>
      </c>
      <c r="E41" s="14" t="str">
        <f t="shared" si="1"/>
        <v>-</v>
      </c>
      <c r="F41" s="14" t="str">
        <f t="shared" si="1"/>
        <v>-</v>
      </c>
      <c r="G41" s="14" t="str">
        <f t="shared" si="1"/>
        <v>-</v>
      </c>
      <c r="H41" s="14" t="str">
        <f t="shared" si="1"/>
        <v>-</v>
      </c>
    </row>
    <row r="42" spans="2:8" ht="20.100000000000001" customHeight="1" thickBot="1" x14ac:dyDescent="0.25">
      <c r="B42" s="6" t="s">
        <v>10</v>
      </c>
      <c r="C42" s="14">
        <f t="shared" si="1"/>
        <v>0.1111111111111111</v>
      </c>
      <c r="D42" s="14">
        <f t="shared" si="1"/>
        <v>0</v>
      </c>
      <c r="E42" s="14">
        <f t="shared" si="1"/>
        <v>1</v>
      </c>
      <c r="F42" s="14" t="str">
        <f t="shared" si="1"/>
        <v>-</v>
      </c>
      <c r="G42" s="14" t="str">
        <f t="shared" si="1"/>
        <v>-</v>
      </c>
      <c r="H42" s="14" t="str">
        <f t="shared" si="1"/>
        <v>-</v>
      </c>
    </row>
    <row r="43" spans="2:8" ht="20.100000000000001" customHeight="1" thickBot="1" x14ac:dyDescent="0.25">
      <c r="B43" s="6" t="s">
        <v>11</v>
      </c>
      <c r="C43" s="14">
        <f t="shared" si="1"/>
        <v>0.53846153846153844</v>
      </c>
      <c r="D43" s="14">
        <f t="shared" si="1"/>
        <v>1</v>
      </c>
      <c r="E43" s="14" t="str">
        <f t="shared" si="1"/>
        <v>-</v>
      </c>
      <c r="F43" s="14" t="str">
        <f t="shared" si="1"/>
        <v>-</v>
      </c>
      <c r="G43" s="14" t="str">
        <f t="shared" si="1"/>
        <v>-</v>
      </c>
      <c r="H43" s="14" t="str">
        <f t="shared" si="1"/>
        <v>-</v>
      </c>
    </row>
    <row r="44" spans="2:8" ht="20.100000000000001" customHeight="1" thickBot="1" x14ac:dyDescent="0.25">
      <c r="B44" s="6" t="s">
        <v>12</v>
      </c>
      <c r="C44" s="14">
        <f t="shared" si="1"/>
        <v>7</v>
      </c>
      <c r="D44" s="14">
        <f t="shared" si="1"/>
        <v>7</v>
      </c>
      <c r="E44" s="14" t="str">
        <f t="shared" si="1"/>
        <v>-</v>
      </c>
      <c r="F44" s="14" t="str">
        <f t="shared" si="1"/>
        <v>-</v>
      </c>
      <c r="G44" s="14" t="str">
        <f t="shared" si="1"/>
        <v>-</v>
      </c>
      <c r="H44" s="14" t="str">
        <f t="shared" si="1"/>
        <v>-</v>
      </c>
    </row>
    <row r="45" spans="2:8" ht="20.100000000000001" customHeight="1" thickBot="1" x14ac:dyDescent="0.25">
      <c r="B45" s="6" t="s">
        <v>13</v>
      </c>
      <c r="C45" s="14">
        <f t="shared" si="1"/>
        <v>0</v>
      </c>
      <c r="D45" s="14">
        <f t="shared" si="1"/>
        <v>-0.33333333333333331</v>
      </c>
      <c r="E45" s="14" t="str">
        <f t="shared" si="1"/>
        <v>-</v>
      </c>
      <c r="F45" s="14" t="str">
        <f t="shared" si="1"/>
        <v>-</v>
      </c>
      <c r="G45" s="14" t="str">
        <f t="shared" si="1"/>
        <v>-</v>
      </c>
      <c r="H45" s="14" t="str">
        <f t="shared" si="1"/>
        <v>-</v>
      </c>
    </row>
    <row r="46" spans="2:8" ht="20.100000000000001" customHeight="1" thickBot="1" x14ac:dyDescent="0.25">
      <c r="B46" s="6" t="s">
        <v>14</v>
      </c>
      <c r="C46" s="14">
        <f t="shared" si="1"/>
        <v>0</v>
      </c>
      <c r="D46" s="14">
        <f t="shared" si="1"/>
        <v>-0.2</v>
      </c>
      <c r="E46" s="14">
        <f t="shared" si="1"/>
        <v>0.5</v>
      </c>
      <c r="F46" s="14">
        <f t="shared" si="1"/>
        <v>1</v>
      </c>
      <c r="G46" s="14" t="str">
        <f t="shared" si="1"/>
        <v>-</v>
      </c>
      <c r="H46" s="14">
        <f t="shared" si="1"/>
        <v>0</v>
      </c>
    </row>
    <row r="47" spans="2:8" ht="20.100000000000001" customHeight="1" thickBot="1" x14ac:dyDescent="0.25">
      <c r="B47" s="6" t="s">
        <v>15</v>
      </c>
      <c r="C47" s="14">
        <f t="shared" si="1"/>
        <v>1</v>
      </c>
      <c r="D47" s="14">
        <f t="shared" si="1"/>
        <v>0.75</v>
      </c>
      <c r="E47" s="14" t="str">
        <f t="shared" si="1"/>
        <v>-</v>
      </c>
      <c r="F47" s="14" t="str">
        <f t="shared" si="1"/>
        <v>-</v>
      </c>
      <c r="G47" s="14" t="str">
        <f t="shared" si="1"/>
        <v>-</v>
      </c>
      <c r="H47" s="14" t="str">
        <f t="shared" si="1"/>
        <v>-</v>
      </c>
    </row>
    <row r="48" spans="2:8" ht="20.100000000000001" customHeight="1" thickBot="1" x14ac:dyDescent="0.25">
      <c r="B48" s="6" t="s">
        <v>16</v>
      </c>
      <c r="C48" s="14">
        <f t="shared" si="1"/>
        <v>0</v>
      </c>
      <c r="D48" s="14">
        <f t="shared" si="1"/>
        <v>1</v>
      </c>
      <c r="E48" s="14" t="str">
        <f t="shared" si="1"/>
        <v>-</v>
      </c>
      <c r="F48" s="14" t="str">
        <f t="shared" si="1"/>
        <v>-</v>
      </c>
      <c r="G48" s="14" t="str">
        <f t="shared" si="1"/>
        <v>-</v>
      </c>
      <c r="H48" s="14" t="str">
        <f t="shared" si="1"/>
        <v>-</v>
      </c>
    </row>
    <row r="49" spans="2:8" ht="20.100000000000001" customHeight="1" thickBot="1" x14ac:dyDescent="0.25">
      <c r="B49" s="7" t="s">
        <v>17</v>
      </c>
      <c r="C49" s="14">
        <f t="shared" si="1"/>
        <v>0</v>
      </c>
      <c r="D49" s="14">
        <f t="shared" si="1"/>
        <v>1</v>
      </c>
      <c r="E49" s="14" t="str">
        <f t="shared" si="1"/>
        <v>-</v>
      </c>
      <c r="F49" s="14" t="str">
        <f t="shared" si="1"/>
        <v>-</v>
      </c>
      <c r="G49" s="14" t="str">
        <f t="shared" si="1"/>
        <v>-</v>
      </c>
      <c r="H49" s="14" t="str">
        <f t="shared" si="1"/>
        <v>-</v>
      </c>
    </row>
    <row r="50" spans="2:8" ht="20.100000000000001" customHeight="1" thickBot="1" x14ac:dyDescent="0.25">
      <c r="B50" s="8" t="s">
        <v>18</v>
      </c>
      <c r="C50" s="14" t="str">
        <f t="shared" ref="C50:H51" si="2">IF(C27=0,"-",IF(I27=0,"-",(I27-C27)/C27))</f>
        <v>-</v>
      </c>
      <c r="D50" s="14" t="str">
        <f t="shared" si="2"/>
        <v>-</v>
      </c>
      <c r="E50" s="14" t="str">
        <f t="shared" si="2"/>
        <v>-</v>
      </c>
      <c r="F50" s="14" t="str">
        <f t="shared" si="2"/>
        <v>-</v>
      </c>
      <c r="G50" s="14" t="str">
        <f t="shared" si="2"/>
        <v>-</v>
      </c>
      <c r="H50" s="14" t="str">
        <f t="shared" si="2"/>
        <v>-</v>
      </c>
    </row>
    <row r="51" spans="2:8" ht="20.100000000000001" customHeight="1" thickBot="1" x14ac:dyDescent="0.25">
      <c r="B51" s="9" t="s">
        <v>19</v>
      </c>
      <c r="C51" s="15">
        <f t="shared" si="2"/>
        <v>0.3</v>
      </c>
      <c r="D51" s="15">
        <f t="shared" si="2"/>
        <v>0.43055555555555558</v>
      </c>
      <c r="E51" s="15">
        <f t="shared" si="2"/>
        <v>-0.22222222222222221</v>
      </c>
      <c r="F51" s="15">
        <f t="shared" si="2"/>
        <v>1</v>
      </c>
      <c r="G51" s="15">
        <f t="shared" si="2"/>
        <v>1</v>
      </c>
      <c r="H51" s="15">
        <f t="shared" si="2"/>
        <v>1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J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27" t="s">
        <v>119</v>
      </c>
      <c r="D9" s="28"/>
      <c r="E9" s="28"/>
      <c r="F9" s="28"/>
      <c r="G9" s="27" t="s">
        <v>120</v>
      </c>
      <c r="H9" s="28"/>
      <c r="I9" s="28"/>
      <c r="J9" s="28"/>
    </row>
    <row r="10" spans="2:10" ht="44.25" customHeight="1" thickBot="1" x14ac:dyDescent="0.25">
      <c r="C10" s="10" t="s">
        <v>68</v>
      </c>
      <c r="D10" s="10" t="s">
        <v>69</v>
      </c>
      <c r="E10" s="10" t="s">
        <v>70</v>
      </c>
      <c r="F10" s="10" t="s">
        <v>71</v>
      </c>
      <c r="G10" s="10" t="s">
        <v>68</v>
      </c>
      <c r="H10" s="10" t="s">
        <v>69</v>
      </c>
      <c r="I10" s="10" t="s">
        <v>70</v>
      </c>
      <c r="J10" s="10" t="s">
        <v>71</v>
      </c>
    </row>
    <row r="11" spans="2:10" ht="20.100000000000001" customHeight="1" thickBot="1" x14ac:dyDescent="0.25">
      <c r="B11" s="5" t="s">
        <v>2</v>
      </c>
      <c r="C11" s="11">
        <f>SUM(D11:E11)</f>
        <v>16</v>
      </c>
      <c r="D11" s="21">
        <v>15</v>
      </c>
      <c r="E11" s="21">
        <v>1</v>
      </c>
      <c r="F11" s="21">
        <v>13</v>
      </c>
      <c r="G11" s="11">
        <f>SUM(H11:I11)</f>
        <v>36</v>
      </c>
      <c r="H11" s="21">
        <v>29</v>
      </c>
      <c r="I11" s="21">
        <v>7</v>
      </c>
      <c r="J11" s="21">
        <v>20</v>
      </c>
    </row>
    <row r="12" spans="2:10" ht="20.100000000000001" customHeight="1" thickBot="1" x14ac:dyDescent="0.25">
      <c r="B12" s="6" t="s">
        <v>3</v>
      </c>
      <c r="C12" s="11">
        <f t="shared" ref="C12:C27" si="0">SUM(D12:E12)</f>
        <v>6</v>
      </c>
      <c r="D12" s="21">
        <v>6</v>
      </c>
      <c r="E12" s="21">
        <v>0</v>
      </c>
      <c r="F12" s="21">
        <v>4</v>
      </c>
      <c r="G12" s="11">
        <f t="shared" ref="G12:G27" si="1">SUM(H12:I12)</f>
        <v>2</v>
      </c>
      <c r="H12" s="21">
        <v>2</v>
      </c>
      <c r="I12" s="21">
        <v>0</v>
      </c>
      <c r="J12" s="21">
        <v>2</v>
      </c>
    </row>
    <row r="13" spans="2:10" ht="20.100000000000001" customHeight="1" thickBot="1" x14ac:dyDescent="0.25">
      <c r="B13" s="6" t="s">
        <v>4</v>
      </c>
      <c r="C13" s="11">
        <f t="shared" si="0"/>
        <v>0</v>
      </c>
      <c r="D13" s="21">
        <v>0</v>
      </c>
      <c r="E13" s="21">
        <v>0</v>
      </c>
      <c r="F13" s="21">
        <v>0</v>
      </c>
      <c r="G13" s="11">
        <f t="shared" si="1"/>
        <v>0</v>
      </c>
      <c r="H13" s="21">
        <v>0</v>
      </c>
      <c r="I13" s="21">
        <v>0</v>
      </c>
      <c r="J13" s="21">
        <v>0</v>
      </c>
    </row>
    <row r="14" spans="2:10" ht="20.100000000000001" customHeight="1" thickBot="1" x14ac:dyDescent="0.25">
      <c r="B14" s="6" t="s">
        <v>5</v>
      </c>
      <c r="C14" s="11">
        <f t="shared" si="0"/>
        <v>1</v>
      </c>
      <c r="D14" s="21">
        <v>1</v>
      </c>
      <c r="E14" s="21">
        <v>0</v>
      </c>
      <c r="F14" s="21">
        <v>1</v>
      </c>
      <c r="G14" s="11">
        <f t="shared" si="1"/>
        <v>3</v>
      </c>
      <c r="H14" s="21">
        <v>3</v>
      </c>
      <c r="I14" s="21">
        <v>0</v>
      </c>
      <c r="J14" s="21">
        <v>1</v>
      </c>
    </row>
    <row r="15" spans="2:10" ht="20.100000000000001" customHeight="1" thickBot="1" x14ac:dyDescent="0.25">
      <c r="B15" s="6" t="s">
        <v>6</v>
      </c>
      <c r="C15" s="11">
        <f t="shared" si="0"/>
        <v>11</v>
      </c>
      <c r="D15" s="21">
        <v>11</v>
      </c>
      <c r="E15" s="21">
        <v>0</v>
      </c>
      <c r="F15" s="21">
        <v>8</v>
      </c>
      <c r="G15" s="11">
        <f t="shared" si="1"/>
        <v>11</v>
      </c>
      <c r="H15" s="21">
        <v>11</v>
      </c>
      <c r="I15" s="21">
        <v>0</v>
      </c>
      <c r="J15" s="21">
        <v>11</v>
      </c>
    </row>
    <row r="16" spans="2:10" ht="20.100000000000001" customHeight="1" thickBot="1" x14ac:dyDescent="0.25">
      <c r="B16" s="6" t="s">
        <v>7</v>
      </c>
      <c r="C16" s="11">
        <f t="shared" si="0"/>
        <v>0</v>
      </c>
      <c r="D16" s="21">
        <v>0</v>
      </c>
      <c r="E16" s="21">
        <v>0</v>
      </c>
      <c r="F16" s="21">
        <v>0</v>
      </c>
      <c r="G16" s="11">
        <f t="shared" si="1"/>
        <v>0</v>
      </c>
      <c r="H16" s="21">
        <v>0</v>
      </c>
      <c r="I16" s="21">
        <v>0</v>
      </c>
      <c r="J16" s="21">
        <v>0</v>
      </c>
    </row>
    <row r="17" spans="2:10" ht="20.100000000000001" customHeight="1" thickBot="1" x14ac:dyDescent="0.25">
      <c r="B17" s="6" t="s">
        <v>8</v>
      </c>
      <c r="C17" s="11">
        <f t="shared" si="0"/>
        <v>9</v>
      </c>
      <c r="D17" s="21">
        <v>8</v>
      </c>
      <c r="E17" s="21">
        <v>1</v>
      </c>
      <c r="F17" s="21">
        <v>5</v>
      </c>
      <c r="G17" s="11">
        <f t="shared" si="1"/>
        <v>4</v>
      </c>
      <c r="H17" s="21">
        <v>3</v>
      </c>
      <c r="I17" s="21">
        <v>1</v>
      </c>
      <c r="J17" s="21">
        <v>1</v>
      </c>
    </row>
    <row r="18" spans="2:10" ht="20.100000000000001" customHeight="1" thickBot="1" x14ac:dyDescent="0.25">
      <c r="B18" s="6" t="s">
        <v>9</v>
      </c>
      <c r="C18" s="11">
        <f t="shared" si="0"/>
        <v>2</v>
      </c>
      <c r="D18" s="21">
        <v>2</v>
      </c>
      <c r="E18" s="21">
        <v>0</v>
      </c>
      <c r="F18" s="21">
        <v>1</v>
      </c>
      <c r="G18" s="11">
        <f t="shared" si="1"/>
        <v>3</v>
      </c>
      <c r="H18" s="21">
        <v>3</v>
      </c>
      <c r="I18" s="21">
        <v>0</v>
      </c>
      <c r="J18" s="21">
        <v>3</v>
      </c>
    </row>
    <row r="19" spans="2:10" ht="20.100000000000001" customHeight="1" thickBot="1" x14ac:dyDescent="0.25">
      <c r="B19" s="6" t="s">
        <v>10</v>
      </c>
      <c r="C19" s="11">
        <f t="shared" si="0"/>
        <v>10</v>
      </c>
      <c r="D19" s="21">
        <v>9</v>
      </c>
      <c r="E19" s="21">
        <v>1</v>
      </c>
      <c r="F19" s="21">
        <v>7</v>
      </c>
      <c r="G19" s="11">
        <f t="shared" si="1"/>
        <v>10</v>
      </c>
      <c r="H19" s="21">
        <v>10</v>
      </c>
      <c r="I19" s="21">
        <v>0</v>
      </c>
      <c r="J19" s="21">
        <v>8</v>
      </c>
    </row>
    <row r="20" spans="2:10" ht="20.100000000000001" customHeight="1" thickBot="1" x14ac:dyDescent="0.25">
      <c r="B20" s="6" t="s">
        <v>11</v>
      </c>
      <c r="C20" s="11">
        <f t="shared" si="0"/>
        <v>13</v>
      </c>
      <c r="D20" s="21">
        <v>13</v>
      </c>
      <c r="E20" s="21">
        <v>0</v>
      </c>
      <c r="F20" s="21">
        <v>13</v>
      </c>
      <c r="G20" s="11">
        <f t="shared" si="1"/>
        <v>20</v>
      </c>
      <c r="H20" s="21">
        <v>20</v>
      </c>
      <c r="I20" s="21">
        <v>0</v>
      </c>
      <c r="J20" s="21">
        <v>16</v>
      </c>
    </row>
    <row r="21" spans="2:10" ht="20.100000000000001" customHeight="1" thickBot="1" x14ac:dyDescent="0.25">
      <c r="B21" s="6" t="s">
        <v>12</v>
      </c>
      <c r="C21" s="11">
        <f t="shared" si="0"/>
        <v>2</v>
      </c>
      <c r="D21" s="21">
        <v>1</v>
      </c>
      <c r="E21" s="21">
        <v>1</v>
      </c>
      <c r="F21" s="21">
        <v>1</v>
      </c>
      <c r="G21" s="11">
        <f t="shared" si="1"/>
        <v>8</v>
      </c>
      <c r="H21" s="21">
        <v>7</v>
      </c>
      <c r="I21" s="21">
        <v>1</v>
      </c>
      <c r="J21" s="21">
        <v>5</v>
      </c>
    </row>
    <row r="22" spans="2:10" ht="20.100000000000001" customHeight="1" thickBot="1" x14ac:dyDescent="0.25">
      <c r="B22" s="6" t="s">
        <v>13</v>
      </c>
      <c r="C22" s="11">
        <f t="shared" si="0"/>
        <v>6</v>
      </c>
      <c r="D22" s="21">
        <v>6</v>
      </c>
      <c r="E22" s="21">
        <v>0</v>
      </c>
      <c r="F22" s="21">
        <v>4</v>
      </c>
      <c r="G22" s="11">
        <f t="shared" si="1"/>
        <v>7</v>
      </c>
      <c r="H22" s="21">
        <v>6</v>
      </c>
      <c r="I22" s="21">
        <v>1</v>
      </c>
      <c r="J22" s="21">
        <v>5</v>
      </c>
    </row>
    <row r="23" spans="2:10" ht="20.100000000000001" customHeight="1" thickBot="1" x14ac:dyDescent="0.25">
      <c r="B23" s="6" t="s">
        <v>14</v>
      </c>
      <c r="C23" s="11">
        <f t="shared" si="0"/>
        <v>8</v>
      </c>
      <c r="D23" s="21">
        <v>7</v>
      </c>
      <c r="E23" s="21">
        <v>1</v>
      </c>
      <c r="F23" s="21">
        <v>6</v>
      </c>
      <c r="G23" s="11">
        <f t="shared" si="1"/>
        <v>9</v>
      </c>
      <c r="H23" s="21">
        <v>7</v>
      </c>
      <c r="I23" s="21">
        <v>2</v>
      </c>
      <c r="J23" s="21">
        <v>6</v>
      </c>
    </row>
    <row r="24" spans="2:10" ht="20.100000000000001" customHeight="1" thickBot="1" x14ac:dyDescent="0.25">
      <c r="B24" s="6" t="s">
        <v>15</v>
      </c>
      <c r="C24" s="11">
        <f t="shared" si="0"/>
        <v>4</v>
      </c>
      <c r="D24" s="21">
        <v>4</v>
      </c>
      <c r="E24" s="21">
        <v>0</v>
      </c>
      <c r="F24" s="21">
        <v>4</v>
      </c>
      <c r="G24" s="11">
        <f t="shared" si="1"/>
        <v>8</v>
      </c>
      <c r="H24" s="21">
        <v>8</v>
      </c>
      <c r="I24" s="21">
        <v>0</v>
      </c>
      <c r="J24" s="21">
        <v>8</v>
      </c>
    </row>
    <row r="25" spans="2:10" ht="20.100000000000001" customHeight="1" thickBot="1" x14ac:dyDescent="0.25">
      <c r="B25" s="6" t="s">
        <v>16</v>
      </c>
      <c r="C25" s="11">
        <f t="shared" si="0"/>
        <v>2</v>
      </c>
      <c r="D25" s="21">
        <v>2</v>
      </c>
      <c r="E25" s="21">
        <v>0</v>
      </c>
      <c r="F25" s="21">
        <v>2</v>
      </c>
      <c r="G25" s="11">
        <f t="shared" si="1"/>
        <v>2</v>
      </c>
      <c r="H25" s="21">
        <v>2</v>
      </c>
      <c r="I25" s="21">
        <v>0</v>
      </c>
      <c r="J25" s="21">
        <v>2</v>
      </c>
    </row>
    <row r="26" spans="2:10" ht="20.100000000000001" customHeight="1" thickBot="1" x14ac:dyDescent="0.25">
      <c r="B26" s="7" t="s">
        <v>17</v>
      </c>
      <c r="C26" s="11">
        <f t="shared" si="0"/>
        <v>4</v>
      </c>
      <c r="D26" s="21">
        <v>4</v>
      </c>
      <c r="E26" s="21">
        <v>0</v>
      </c>
      <c r="F26" s="21">
        <v>4</v>
      </c>
      <c r="G26" s="11">
        <f t="shared" si="1"/>
        <v>4</v>
      </c>
      <c r="H26" s="21">
        <v>4</v>
      </c>
      <c r="I26" s="21">
        <v>0</v>
      </c>
      <c r="J26" s="21">
        <v>4</v>
      </c>
    </row>
    <row r="27" spans="2:10" ht="20.100000000000001" customHeight="1" thickBot="1" x14ac:dyDescent="0.25">
      <c r="B27" s="8" t="s">
        <v>18</v>
      </c>
      <c r="C27" s="11">
        <f t="shared" si="0"/>
        <v>0</v>
      </c>
      <c r="D27" s="21">
        <v>0</v>
      </c>
      <c r="E27" s="21">
        <v>0</v>
      </c>
      <c r="F27" s="21">
        <v>0</v>
      </c>
      <c r="G27" s="11">
        <f t="shared" si="1"/>
        <v>0</v>
      </c>
      <c r="H27" s="21">
        <v>0</v>
      </c>
      <c r="I27" s="21">
        <v>0</v>
      </c>
      <c r="J27" s="21">
        <v>0</v>
      </c>
    </row>
    <row r="28" spans="2:10" ht="20.100000000000001" customHeight="1" thickBot="1" x14ac:dyDescent="0.25">
      <c r="B28" s="9" t="s">
        <v>19</v>
      </c>
      <c r="C28" s="12">
        <f>SUM(C11:C27)</f>
        <v>94</v>
      </c>
      <c r="D28" s="12">
        <f t="shared" ref="D28:J28" si="2">SUM(D11:D27)</f>
        <v>89</v>
      </c>
      <c r="E28" s="12">
        <f t="shared" si="2"/>
        <v>5</v>
      </c>
      <c r="F28" s="12">
        <f t="shared" si="2"/>
        <v>73</v>
      </c>
      <c r="G28" s="12">
        <f t="shared" si="2"/>
        <v>127</v>
      </c>
      <c r="H28" s="12">
        <f t="shared" si="2"/>
        <v>115</v>
      </c>
      <c r="I28" s="12">
        <f t="shared" si="2"/>
        <v>12</v>
      </c>
      <c r="J28" s="12">
        <f t="shared" si="2"/>
        <v>92</v>
      </c>
    </row>
    <row r="29" spans="2:10" x14ac:dyDescent="0.2">
      <c r="C29" s="20"/>
      <c r="D29" s="20"/>
      <c r="E29" s="20"/>
      <c r="F29" s="20"/>
      <c r="G29" s="20"/>
      <c r="H29" s="20"/>
      <c r="I29" s="20"/>
      <c r="J29" s="20"/>
    </row>
    <row r="32" spans="2:10" ht="44.25" customHeight="1" thickBot="1" x14ac:dyDescent="0.25">
      <c r="C32" s="27" t="s">
        <v>122</v>
      </c>
      <c r="D32" s="28"/>
      <c r="E32" s="28"/>
      <c r="F32" s="28"/>
    </row>
    <row r="33" spans="2:6" ht="44.25" customHeight="1" thickBot="1" x14ac:dyDescent="0.25">
      <c r="C33" s="10" t="s">
        <v>72</v>
      </c>
      <c r="D33" s="10" t="s">
        <v>73</v>
      </c>
      <c r="E33" s="10" t="s">
        <v>74</v>
      </c>
      <c r="F33" s="10" t="s">
        <v>75</v>
      </c>
    </row>
    <row r="34" spans="2:6" ht="20.100000000000001" customHeight="1" thickBot="1" x14ac:dyDescent="0.25">
      <c r="B34" s="5" t="s">
        <v>2</v>
      </c>
      <c r="C34" s="14">
        <f>IF(C11=0,"-",IF(G11=0,"-",(G11-C11)/C11))</f>
        <v>1.25</v>
      </c>
      <c r="D34" s="14">
        <f>IF(D11=0,"-",IF(H11=0,"-",(H11-D11)/D11))</f>
        <v>0.93333333333333335</v>
      </c>
      <c r="E34" s="14">
        <f>IF(E11=0,"-",IF(I11=0,"-",(I11-E11)/E11))</f>
        <v>6</v>
      </c>
      <c r="F34" s="14">
        <f>IF(F11=0,"-",IF(J11=0,"-",(J11-F11)/F11))</f>
        <v>0.53846153846153844</v>
      </c>
    </row>
    <row r="35" spans="2:6" ht="20.100000000000001" customHeight="1" thickBot="1" x14ac:dyDescent="0.25">
      <c r="B35" s="6" t="s">
        <v>3</v>
      </c>
      <c r="C35" s="14">
        <f t="shared" ref="C35:F50" si="3">IF(C12=0,"-",IF(G12=0,"-",(G12-C12)/C12))</f>
        <v>-0.66666666666666663</v>
      </c>
      <c r="D35" s="14">
        <f t="shared" si="3"/>
        <v>-0.66666666666666663</v>
      </c>
      <c r="E35" s="14" t="str">
        <f t="shared" si="3"/>
        <v>-</v>
      </c>
      <c r="F35" s="14">
        <f t="shared" si="3"/>
        <v>-0.5</v>
      </c>
    </row>
    <row r="36" spans="2:6" ht="20.100000000000001" customHeight="1" thickBot="1" x14ac:dyDescent="0.25">
      <c r="B36" s="6" t="s">
        <v>4</v>
      </c>
      <c r="C36" s="14" t="str">
        <f t="shared" si="3"/>
        <v>-</v>
      </c>
      <c r="D36" s="14" t="str">
        <f t="shared" si="3"/>
        <v>-</v>
      </c>
      <c r="E36" s="14" t="str">
        <f t="shared" si="3"/>
        <v>-</v>
      </c>
      <c r="F36" s="14" t="str">
        <f t="shared" si="3"/>
        <v>-</v>
      </c>
    </row>
    <row r="37" spans="2:6" ht="20.100000000000001" customHeight="1" thickBot="1" x14ac:dyDescent="0.25">
      <c r="B37" s="6" t="s">
        <v>5</v>
      </c>
      <c r="C37" s="14">
        <f t="shared" si="3"/>
        <v>2</v>
      </c>
      <c r="D37" s="14">
        <f t="shared" si="3"/>
        <v>2</v>
      </c>
      <c r="E37" s="14" t="str">
        <f t="shared" si="3"/>
        <v>-</v>
      </c>
      <c r="F37" s="14">
        <f t="shared" si="3"/>
        <v>0</v>
      </c>
    </row>
    <row r="38" spans="2:6" ht="20.100000000000001" customHeight="1" thickBot="1" x14ac:dyDescent="0.25">
      <c r="B38" s="6" t="s">
        <v>6</v>
      </c>
      <c r="C38" s="14">
        <f t="shared" si="3"/>
        <v>0</v>
      </c>
      <c r="D38" s="14">
        <f t="shared" si="3"/>
        <v>0</v>
      </c>
      <c r="E38" s="14" t="str">
        <f t="shared" si="3"/>
        <v>-</v>
      </c>
      <c r="F38" s="14">
        <f t="shared" si="3"/>
        <v>0.375</v>
      </c>
    </row>
    <row r="39" spans="2:6" ht="20.100000000000001" customHeight="1" thickBot="1" x14ac:dyDescent="0.25">
      <c r="B39" s="6" t="s">
        <v>7</v>
      </c>
      <c r="C39" s="14" t="str">
        <f t="shared" si="3"/>
        <v>-</v>
      </c>
      <c r="D39" s="14" t="str">
        <f t="shared" si="3"/>
        <v>-</v>
      </c>
      <c r="E39" s="14" t="str">
        <f t="shared" si="3"/>
        <v>-</v>
      </c>
      <c r="F39" s="14" t="str">
        <f t="shared" si="3"/>
        <v>-</v>
      </c>
    </row>
    <row r="40" spans="2:6" ht="20.100000000000001" customHeight="1" thickBot="1" x14ac:dyDescent="0.25">
      <c r="B40" s="6" t="s">
        <v>8</v>
      </c>
      <c r="C40" s="14">
        <f t="shared" si="3"/>
        <v>-0.55555555555555558</v>
      </c>
      <c r="D40" s="14">
        <f t="shared" si="3"/>
        <v>-0.625</v>
      </c>
      <c r="E40" s="14">
        <f t="shared" si="3"/>
        <v>0</v>
      </c>
      <c r="F40" s="14">
        <f t="shared" si="3"/>
        <v>-0.8</v>
      </c>
    </row>
    <row r="41" spans="2:6" ht="20.100000000000001" customHeight="1" thickBot="1" x14ac:dyDescent="0.25">
      <c r="B41" s="6" t="s">
        <v>9</v>
      </c>
      <c r="C41" s="14">
        <f t="shared" si="3"/>
        <v>0.5</v>
      </c>
      <c r="D41" s="14">
        <f t="shared" si="3"/>
        <v>0.5</v>
      </c>
      <c r="E41" s="14" t="str">
        <f t="shared" si="3"/>
        <v>-</v>
      </c>
      <c r="F41" s="14">
        <f t="shared" si="3"/>
        <v>2</v>
      </c>
    </row>
    <row r="42" spans="2:6" ht="20.100000000000001" customHeight="1" thickBot="1" x14ac:dyDescent="0.25">
      <c r="B42" s="6" t="s">
        <v>10</v>
      </c>
      <c r="C42" s="14">
        <f t="shared" si="3"/>
        <v>0</v>
      </c>
      <c r="D42" s="14">
        <f t="shared" si="3"/>
        <v>0.1111111111111111</v>
      </c>
      <c r="E42" s="14" t="str">
        <f t="shared" si="3"/>
        <v>-</v>
      </c>
      <c r="F42" s="14">
        <f t="shared" si="3"/>
        <v>0.14285714285714285</v>
      </c>
    </row>
    <row r="43" spans="2:6" ht="20.100000000000001" customHeight="1" thickBot="1" x14ac:dyDescent="0.25">
      <c r="B43" s="6" t="s">
        <v>11</v>
      </c>
      <c r="C43" s="14">
        <f t="shared" si="3"/>
        <v>0.53846153846153844</v>
      </c>
      <c r="D43" s="14">
        <f t="shared" si="3"/>
        <v>0.53846153846153844</v>
      </c>
      <c r="E43" s="14" t="str">
        <f t="shared" si="3"/>
        <v>-</v>
      </c>
      <c r="F43" s="14">
        <f t="shared" si="3"/>
        <v>0.23076923076923078</v>
      </c>
    </row>
    <row r="44" spans="2:6" ht="20.100000000000001" customHeight="1" thickBot="1" x14ac:dyDescent="0.25">
      <c r="B44" s="6" t="s">
        <v>12</v>
      </c>
      <c r="C44" s="14">
        <f t="shared" si="3"/>
        <v>3</v>
      </c>
      <c r="D44" s="14">
        <f t="shared" si="3"/>
        <v>6</v>
      </c>
      <c r="E44" s="14">
        <f t="shared" si="3"/>
        <v>0</v>
      </c>
      <c r="F44" s="14">
        <f t="shared" si="3"/>
        <v>4</v>
      </c>
    </row>
    <row r="45" spans="2:6" ht="20.100000000000001" customHeight="1" thickBot="1" x14ac:dyDescent="0.25">
      <c r="B45" s="6" t="s">
        <v>13</v>
      </c>
      <c r="C45" s="14">
        <f t="shared" si="3"/>
        <v>0.16666666666666666</v>
      </c>
      <c r="D45" s="14">
        <f t="shared" si="3"/>
        <v>0</v>
      </c>
      <c r="E45" s="14" t="str">
        <f t="shared" si="3"/>
        <v>-</v>
      </c>
      <c r="F45" s="14">
        <f t="shared" si="3"/>
        <v>0.25</v>
      </c>
    </row>
    <row r="46" spans="2:6" ht="20.100000000000001" customHeight="1" thickBot="1" x14ac:dyDescent="0.25">
      <c r="B46" s="6" t="s">
        <v>14</v>
      </c>
      <c r="C46" s="14">
        <f t="shared" si="3"/>
        <v>0.125</v>
      </c>
      <c r="D46" s="14">
        <f t="shared" si="3"/>
        <v>0</v>
      </c>
      <c r="E46" s="14">
        <f t="shared" si="3"/>
        <v>1</v>
      </c>
      <c r="F46" s="14">
        <f t="shared" si="3"/>
        <v>0</v>
      </c>
    </row>
    <row r="47" spans="2:6" ht="20.100000000000001" customHeight="1" thickBot="1" x14ac:dyDescent="0.25">
      <c r="B47" s="6" t="s">
        <v>15</v>
      </c>
      <c r="C47" s="14">
        <f t="shared" si="3"/>
        <v>1</v>
      </c>
      <c r="D47" s="14">
        <f t="shared" si="3"/>
        <v>1</v>
      </c>
      <c r="E47" s="14" t="str">
        <f t="shared" si="3"/>
        <v>-</v>
      </c>
      <c r="F47" s="14">
        <f t="shared" si="3"/>
        <v>1</v>
      </c>
    </row>
    <row r="48" spans="2:6" ht="20.100000000000001" customHeight="1" thickBot="1" x14ac:dyDescent="0.25">
      <c r="B48" s="6" t="s">
        <v>16</v>
      </c>
      <c r="C48" s="14">
        <f t="shared" si="3"/>
        <v>0</v>
      </c>
      <c r="D48" s="14">
        <f t="shared" si="3"/>
        <v>0</v>
      </c>
      <c r="E48" s="14" t="str">
        <f t="shared" si="3"/>
        <v>-</v>
      </c>
      <c r="F48" s="14">
        <f t="shared" si="3"/>
        <v>0</v>
      </c>
    </row>
    <row r="49" spans="2:6" ht="20.100000000000001" customHeight="1" thickBot="1" x14ac:dyDescent="0.25">
      <c r="B49" s="7" t="s">
        <v>17</v>
      </c>
      <c r="C49" s="14">
        <f t="shared" si="3"/>
        <v>0</v>
      </c>
      <c r="D49" s="14">
        <f t="shared" si="3"/>
        <v>0</v>
      </c>
      <c r="E49" s="14" t="str">
        <f t="shared" si="3"/>
        <v>-</v>
      </c>
      <c r="F49" s="14">
        <f t="shared" si="3"/>
        <v>0</v>
      </c>
    </row>
    <row r="50" spans="2:6" ht="20.100000000000001" customHeight="1" thickBot="1" x14ac:dyDescent="0.25">
      <c r="B50" s="8" t="s">
        <v>18</v>
      </c>
      <c r="C50" s="14" t="str">
        <f t="shared" si="3"/>
        <v>-</v>
      </c>
      <c r="D50" s="14" t="str">
        <f t="shared" si="3"/>
        <v>-</v>
      </c>
      <c r="E50" s="14" t="str">
        <f t="shared" si="3"/>
        <v>-</v>
      </c>
      <c r="F50" s="14" t="str">
        <f t="shared" si="3"/>
        <v>-</v>
      </c>
    </row>
    <row r="51" spans="2:6" ht="20.100000000000001" customHeight="1" thickBot="1" x14ac:dyDescent="0.25">
      <c r="B51" s="9" t="s">
        <v>19</v>
      </c>
      <c r="C51" s="15">
        <f t="shared" ref="C51:F51" si="4">IF(C28=0,"-",IF(G28=0,"-",(G28-C28)/C28))</f>
        <v>0.35106382978723405</v>
      </c>
      <c r="D51" s="15">
        <f t="shared" si="4"/>
        <v>0.29213483146067415</v>
      </c>
      <c r="E51" s="15">
        <f t="shared" si="4"/>
        <v>1.4</v>
      </c>
      <c r="F51" s="15">
        <f t="shared" si="4"/>
        <v>0.26027397260273971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3:T34"/>
  <sheetViews>
    <sheetView topLeftCell="A10"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27" t="s">
        <v>119</v>
      </c>
      <c r="D13" s="28"/>
      <c r="E13" s="28"/>
      <c r="F13" s="28"/>
      <c r="G13" s="28"/>
      <c r="H13" s="28"/>
      <c r="I13" s="28" t="s">
        <v>120</v>
      </c>
      <c r="J13" s="28"/>
      <c r="K13" s="28"/>
      <c r="L13" s="28"/>
      <c r="M13" s="28"/>
      <c r="N13" s="28"/>
      <c r="O13" s="28" t="s">
        <v>122</v>
      </c>
      <c r="P13" s="28"/>
      <c r="Q13" s="28"/>
      <c r="R13" s="28"/>
      <c r="S13" s="28"/>
      <c r="T13" s="28"/>
    </row>
    <row r="14" spans="2:20" ht="44.25" customHeight="1" thickBot="1" x14ac:dyDescent="0.25">
      <c r="C14" s="29" t="s">
        <v>80</v>
      </c>
      <c r="D14" s="40" t="s">
        <v>76</v>
      </c>
      <c r="E14" s="42"/>
      <c r="F14" s="29" t="s">
        <v>77</v>
      </c>
      <c r="G14" s="29" t="s">
        <v>78</v>
      </c>
      <c r="H14" s="29" t="s">
        <v>79</v>
      </c>
      <c r="I14" s="33" t="s">
        <v>80</v>
      </c>
      <c r="J14" s="40" t="s">
        <v>76</v>
      </c>
      <c r="K14" s="42"/>
      <c r="L14" s="29" t="s">
        <v>77</v>
      </c>
      <c r="M14" s="29" t="s">
        <v>78</v>
      </c>
      <c r="N14" s="29" t="s">
        <v>79</v>
      </c>
      <c r="O14" s="33" t="s">
        <v>80</v>
      </c>
      <c r="P14" s="40" t="s">
        <v>76</v>
      </c>
      <c r="Q14" s="42"/>
      <c r="R14" s="29" t="s">
        <v>77</v>
      </c>
      <c r="S14" s="29" t="s">
        <v>78</v>
      </c>
      <c r="T14" s="29" t="s">
        <v>79</v>
      </c>
    </row>
    <row r="15" spans="2:20" ht="44.25" customHeight="1" thickBot="1" x14ac:dyDescent="0.25">
      <c r="C15" s="43"/>
      <c r="D15" s="10" t="s">
        <v>81</v>
      </c>
      <c r="E15" s="10" t="s">
        <v>82</v>
      </c>
      <c r="F15" s="43"/>
      <c r="G15" s="43"/>
      <c r="H15" s="43"/>
      <c r="I15" s="52"/>
      <c r="J15" s="10" t="s">
        <v>81</v>
      </c>
      <c r="K15" s="10" t="s">
        <v>82</v>
      </c>
      <c r="L15" s="43"/>
      <c r="M15" s="43"/>
      <c r="N15" s="43"/>
      <c r="O15" s="52"/>
      <c r="P15" s="10" t="s">
        <v>81</v>
      </c>
      <c r="Q15" s="10" t="s">
        <v>82</v>
      </c>
      <c r="R15" s="43"/>
      <c r="S15" s="43"/>
      <c r="T15" s="43"/>
    </row>
    <row r="16" spans="2:20" ht="20.100000000000001" customHeight="1" thickBot="1" x14ac:dyDescent="0.25">
      <c r="B16" s="5" t="s">
        <v>2</v>
      </c>
      <c r="C16" s="11">
        <v>771</v>
      </c>
      <c r="D16" s="11">
        <v>326</v>
      </c>
      <c r="E16" s="11">
        <v>139</v>
      </c>
      <c r="F16" s="11">
        <v>306</v>
      </c>
      <c r="G16" s="11">
        <v>765</v>
      </c>
      <c r="H16" s="11">
        <v>6</v>
      </c>
      <c r="I16" s="11">
        <v>607</v>
      </c>
      <c r="J16" s="11">
        <v>267</v>
      </c>
      <c r="K16" s="11">
        <v>110</v>
      </c>
      <c r="L16" s="11">
        <v>230</v>
      </c>
      <c r="M16" s="11">
        <v>606</v>
      </c>
      <c r="N16" s="11">
        <v>1</v>
      </c>
      <c r="O16" s="14">
        <f t="shared" ref="O16:T31" si="0">IF(C16=0,"-",(I16-C16)/C16)</f>
        <v>-0.21271076523994811</v>
      </c>
      <c r="P16" s="14">
        <f t="shared" si="0"/>
        <v>-0.18098159509202455</v>
      </c>
      <c r="Q16" s="14">
        <f t="shared" si="0"/>
        <v>-0.20863309352517986</v>
      </c>
      <c r="R16" s="14">
        <f t="shared" si="0"/>
        <v>-0.24836601307189543</v>
      </c>
      <c r="S16" s="14">
        <f t="shared" si="0"/>
        <v>-0.20784313725490197</v>
      </c>
      <c r="T16" s="14">
        <f t="shared" si="0"/>
        <v>-0.83333333333333337</v>
      </c>
    </row>
    <row r="17" spans="2:20" ht="20.100000000000001" customHeight="1" thickBot="1" x14ac:dyDescent="0.25">
      <c r="B17" s="6" t="s">
        <v>3</v>
      </c>
      <c r="C17" s="11">
        <v>233</v>
      </c>
      <c r="D17" s="11">
        <v>73</v>
      </c>
      <c r="E17" s="11">
        <v>11</v>
      </c>
      <c r="F17" s="11">
        <v>149</v>
      </c>
      <c r="G17" s="11">
        <v>230</v>
      </c>
      <c r="H17" s="11">
        <v>3</v>
      </c>
      <c r="I17" s="11">
        <v>304</v>
      </c>
      <c r="J17" s="11">
        <v>92</v>
      </c>
      <c r="K17" s="11">
        <v>31</v>
      </c>
      <c r="L17" s="11">
        <v>181</v>
      </c>
      <c r="M17" s="11">
        <v>304</v>
      </c>
      <c r="N17" s="11">
        <v>0</v>
      </c>
      <c r="O17" s="14">
        <f t="shared" si="0"/>
        <v>0.30472103004291845</v>
      </c>
      <c r="P17" s="14">
        <f t="shared" si="0"/>
        <v>0.26027397260273971</v>
      </c>
      <c r="Q17" s="14">
        <f t="shared" si="0"/>
        <v>1.8181818181818181</v>
      </c>
      <c r="R17" s="14">
        <f t="shared" si="0"/>
        <v>0.21476510067114093</v>
      </c>
      <c r="S17" s="14">
        <f t="shared" si="0"/>
        <v>0.32173913043478258</v>
      </c>
      <c r="T17" s="14">
        <f t="shared" si="0"/>
        <v>-1</v>
      </c>
    </row>
    <row r="18" spans="2:20" ht="20.100000000000001" customHeight="1" thickBot="1" x14ac:dyDescent="0.25">
      <c r="B18" s="6" t="s">
        <v>4</v>
      </c>
      <c r="C18" s="11">
        <v>127</v>
      </c>
      <c r="D18" s="11">
        <v>46</v>
      </c>
      <c r="E18" s="11">
        <v>9</v>
      </c>
      <c r="F18" s="11">
        <v>72</v>
      </c>
      <c r="G18" s="11">
        <v>125</v>
      </c>
      <c r="H18" s="11">
        <v>2</v>
      </c>
      <c r="I18" s="11">
        <v>137</v>
      </c>
      <c r="J18" s="11">
        <v>45</v>
      </c>
      <c r="K18" s="11">
        <v>49</v>
      </c>
      <c r="L18" s="11">
        <v>43</v>
      </c>
      <c r="M18" s="11">
        <v>137</v>
      </c>
      <c r="N18" s="11">
        <v>0</v>
      </c>
      <c r="O18" s="14">
        <f t="shared" si="0"/>
        <v>7.874015748031496E-2</v>
      </c>
      <c r="P18" s="14">
        <f t="shared" si="0"/>
        <v>-2.1739130434782608E-2</v>
      </c>
      <c r="Q18" s="14">
        <f t="shared" si="0"/>
        <v>4.4444444444444446</v>
      </c>
      <c r="R18" s="14">
        <f t="shared" si="0"/>
        <v>-0.40277777777777779</v>
      </c>
      <c r="S18" s="14">
        <f t="shared" si="0"/>
        <v>9.6000000000000002E-2</v>
      </c>
      <c r="T18" s="14">
        <f t="shared" si="0"/>
        <v>-1</v>
      </c>
    </row>
    <row r="19" spans="2:20" ht="20.100000000000001" customHeight="1" thickBot="1" x14ac:dyDescent="0.25">
      <c r="B19" s="6" t="s">
        <v>5</v>
      </c>
      <c r="C19" s="11">
        <v>518</v>
      </c>
      <c r="D19" s="11">
        <v>147</v>
      </c>
      <c r="E19" s="11">
        <v>18</v>
      </c>
      <c r="F19" s="11">
        <v>353</v>
      </c>
      <c r="G19" s="11">
        <v>518</v>
      </c>
      <c r="H19" s="11">
        <v>0</v>
      </c>
      <c r="I19" s="11">
        <v>590</v>
      </c>
      <c r="J19" s="11">
        <v>158</v>
      </c>
      <c r="K19" s="11">
        <v>47</v>
      </c>
      <c r="L19" s="11">
        <v>385</v>
      </c>
      <c r="M19" s="11">
        <v>585</v>
      </c>
      <c r="N19" s="11">
        <v>5</v>
      </c>
      <c r="O19" s="14">
        <f t="shared" si="0"/>
        <v>0.138996138996139</v>
      </c>
      <c r="P19" s="14">
        <f t="shared" si="0"/>
        <v>7.4829931972789115E-2</v>
      </c>
      <c r="Q19" s="14">
        <f t="shared" si="0"/>
        <v>1.6111111111111112</v>
      </c>
      <c r="R19" s="14">
        <f t="shared" si="0"/>
        <v>9.0651558073654395E-2</v>
      </c>
      <c r="S19" s="14">
        <f t="shared" si="0"/>
        <v>0.12934362934362933</v>
      </c>
      <c r="T19" s="14" t="str">
        <f t="shared" si="0"/>
        <v>-</v>
      </c>
    </row>
    <row r="20" spans="2:20" ht="20.100000000000001" customHeight="1" thickBot="1" x14ac:dyDescent="0.25">
      <c r="B20" s="6" t="s">
        <v>6</v>
      </c>
      <c r="C20" s="11">
        <v>245</v>
      </c>
      <c r="D20" s="11">
        <v>91</v>
      </c>
      <c r="E20" s="11">
        <v>52</v>
      </c>
      <c r="F20" s="11">
        <v>102</v>
      </c>
      <c r="G20" s="11">
        <v>245</v>
      </c>
      <c r="H20" s="11">
        <v>0</v>
      </c>
      <c r="I20" s="11">
        <v>300</v>
      </c>
      <c r="J20" s="11">
        <v>122</v>
      </c>
      <c r="K20" s="11">
        <v>49</v>
      </c>
      <c r="L20" s="11">
        <v>129</v>
      </c>
      <c r="M20" s="11">
        <v>300</v>
      </c>
      <c r="N20" s="11">
        <v>0</v>
      </c>
      <c r="O20" s="14">
        <f t="shared" si="0"/>
        <v>0.22448979591836735</v>
      </c>
      <c r="P20" s="14">
        <f t="shared" si="0"/>
        <v>0.34065934065934067</v>
      </c>
      <c r="Q20" s="14">
        <f t="shared" si="0"/>
        <v>-5.7692307692307696E-2</v>
      </c>
      <c r="R20" s="14">
        <f t="shared" si="0"/>
        <v>0.26470588235294118</v>
      </c>
      <c r="S20" s="14">
        <f t="shared" si="0"/>
        <v>0.22448979591836735</v>
      </c>
      <c r="T20" s="14" t="str">
        <f t="shared" si="0"/>
        <v>-</v>
      </c>
    </row>
    <row r="21" spans="2:20" ht="20.100000000000001" customHeight="1" thickBot="1" x14ac:dyDescent="0.25">
      <c r="B21" s="6" t="s">
        <v>7</v>
      </c>
      <c r="C21" s="11">
        <v>54</v>
      </c>
      <c r="D21" s="11">
        <v>29</v>
      </c>
      <c r="E21" s="11">
        <v>9</v>
      </c>
      <c r="F21" s="11">
        <v>16</v>
      </c>
      <c r="G21" s="11">
        <v>54</v>
      </c>
      <c r="H21" s="11">
        <v>0</v>
      </c>
      <c r="I21" s="11">
        <v>79</v>
      </c>
      <c r="J21" s="11">
        <v>43</v>
      </c>
      <c r="K21" s="11">
        <v>6</v>
      </c>
      <c r="L21" s="11">
        <v>30</v>
      </c>
      <c r="M21" s="11">
        <v>79</v>
      </c>
      <c r="N21" s="11">
        <v>0</v>
      </c>
      <c r="O21" s="14">
        <f t="shared" si="0"/>
        <v>0.46296296296296297</v>
      </c>
      <c r="P21" s="14">
        <f t="shared" si="0"/>
        <v>0.48275862068965519</v>
      </c>
      <c r="Q21" s="14">
        <f t="shared" si="0"/>
        <v>-0.33333333333333331</v>
      </c>
      <c r="R21" s="14">
        <f t="shared" si="0"/>
        <v>0.875</v>
      </c>
      <c r="S21" s="14">
        <f t="shared" si="0"/>
        <v>0.46296296296296297</v>
      </c>
      <c r="T21" s="14" t="str">
        <f t="shared" si="0"/>
        <v>-</v>
      </c>
    </row>
    <row r="22" spans="2:20" ht="20.100000000000001" customHeight="1" thickBot="1" x14ac:dyDescent="0.25">
      <c r="B22" s="6" t="s">
        <v>8</v>
      </c>
      <c r="C22" s="11">
        <v>210</v>
      </c>
      <c r="D22" s="11">
        <v>74</v>
      </c>
      <c r="E22" s="11">
        <v>23</v>
      </c>
      <c r="F22" s="11">
        <v>113</v>
      </c>
      <c r="G22" s="11">
        <v>189</v>
      </c>
      <c r="H22" s="11">
        <v>21</v>
      </c>
      <c r="I22" s="11">
        <v>233</v>
      </c>
      <c r="J22" s="11">
        <v>99</v>
      </c>
      <c r="K22" s="11">
        <v>20</v>
      </c>
      <c r="L22" s="11">
        <v>114</v>
      </c>
      <c r="M22" s="11">
        <v>231</v>
      </c>
      <c r="N22" s="11">
        <v>2</v>
      </c>
      <c r="O22" s="14">
        <f t="shared" si="0"/>
        <v>0.10952380952380952</v>
      </c>
      <c r="P22" s="14">
        <f t="shared" si="0"/>
        <v>0.33783783783783783</v>
      </c>
      <c r="Q22" s="14">
        <f t="shared" si="0"/>
        <v>-0.13043478260869565</v>
      </c>
      <c r="R22" s="14">
        <f t="shared" si="0"/>
        <v>8.8495575221238937E-3</v>
      </c>
      <c r="S22" s="14">
        <f t="shared" si="0"/>
        <v>0.22222222222222221</v>
      </c>
      <c r="T22" s="14">
        <f t="shared" si="0"/>
        <v>-0.90476190476190477</v>
      </c>
    </row>
    <row r="23" spans="2:20" ht="20.100000000000001" customHeight="1" thickBot="1" x14ac:dyDescent="0.25">
      <c r="B23" s="6" t="s">
        <v>9</v>
      </c>
      <c r="C23" s="11">
        <v>204</v>
      </c>
      <c r="D23" s="11">
        <v>112</v>
      </c>
      <c r="E23" s="11">
        <v>17</v>
      </c>
      <c r="F23" s="11">
        <v>75</v>
      </c>
      <c r="G23" s="11">
        <v>201</v>
      </c>
      <c r="H23" s="11">
        <v>3</v>
      </c>
      <c r="I23" s="11">
        <v>185</v>
      </c>
      <c r="J23" s="11">
        <v>94</v>
      </c>
      <c r="K23" s="11">
        <v>25</v>
      </c>
      <c r="L23" s="11">
        <v>66</v>
      </c>
      <c r="M23" s="11">
        <v>183</v>
      </c>
      <c r="N23" s="11">
        <v>2</v>
      </c>
      <c r="O23" s="14">
        <f t="shared" si="0"/>
        <v>-9.3137254901960786E-2</v>
      </c>
      <c r="P23" s="14">
        <f t="shared" si="0"/>
        <v>-0.16071428571428573</v>
      </c>
      <c r="Q23" s="14">
        <f t="shared" si="0"/>
        <v>0.47058823529411764</v>
      </c>
      <c r="R23" s="14">
        <f t="shared" si="0"/>
        <v>-0.12</v>
      </c>
      <c r="S23" s="14">
        <f t="shared" si="0"/>
        <v>-8.9552238805970144E-2</v>
      </c>
      <c r="T23" s="14">
        <f t="shared" si="0"/>
        <v>-0.33333333333333331</v>
      </c>
    </row>
    <row r="24" spans="2:20" ht="20.100000000000001" customHeight="1" thickBot="1" x14ac:dyDescent="0.25">
      <c r="B24" s="6" t="s">
        <v>10</v>
      </c>
      <c r="C24" s="11">
        <v>461</v>
      </c>
      <c r="D24" s="11">
        <v>280</v>
      </c>
      <c r="E24" s="11">
        <v>12</v>
      </c>
      <c r="F24" s="11">
        <v>169</v>
      </c>
      <c r="G24" s="11">
        <v>456</v>
      </c>
      <c r="H24" s="11">
        <v>5</v>
      </c>
      <c r="I24" s="11">
        <v>446</v>
      </c>
      <c r="J24" s="11">
        <v>246</v>
      </c>
      <c r="K24" s="11">
        <v>44</v>
      </c>
      <c r="L24" s="11">
        <v>157</v>
      </c>
      <c r="M24" s="11">
        <v>442</v>
      </c>
      <c r="N24" s="11">
        <v>4</v>
      </c>
      <c r="O24" s="14">
        <f t="shared" si="0"/>
        <v>-3.2537960954446853E-2</v>
      </c>
      <c r="P24" s="14">
        <f t="shared" si="0"/>
        <v>-0.12142857142857143</v>
      </c>
      <c r="Q24" s="14">
        <f t="shared" si="0"/>
        <v>2.6666666666666665</v>
      </c>
      <c r="R24" s="14">
        <f t="shared" si="0"/>
        <v>-7.1005917159763315E-2</v>
      </c>
      <c r="S24" s="14">
        <f t="shared" si="0"/>
        <v>-3.0701754385964911E-2</v>
      </c>
      <c r="T24" s="14">
        <f t="shared" si="0"/>
        <v>-0.2</v>
      </c>
    </row>
    <row r="25" spans="2:20" ht="20.100000000000001" customHeight="1" thickBot="1" x14ac:dyDescent="0.25">
      <c r="B25" s="6" t="s">
        <v>11</v>
      </c>
      <c r="C25" s="11">
        <v>647</v>
      </c>
      <c r="D25" s="11">
        <v>272</v>
      </c>
      <c r="E25" s="11">
        <v>121</v>
      </c>
      <c r="F25" s="11">
        <v>254</v>
      </c>
      <c r="G25" s="11">
        <v>641</v>
      </c>
      <c r="H25" s="11">
        <v>6</v>
      </c>
      <c r="I25" s="11">
        <v>563</v>
      </c>
      <c r="J25" s="11">
        <v>238</v>
      </c>
      <c r="K25" s="11">
        <v>118</v>
      </c>
      <c r="L25" s="11">
        <v>207</v>
      </c>
      <c r="M25" s="11">
        <v>561</v>
      </c>
      <c r="N25" s="11">
        <v>2</v>
      </c>
      <c r="O25" s="14">
        <f t="shared" si="0"/>
        <v>-0.12982998454404945</v>
      </c>
      <c r="P25" s="14">
        <f t="shared" si="0"/>
        <v>-0.125</v>
      </c>
      <c r="Q25" s="14">
        <f t="shared" si="0"/>
        <v>-2.4793388429752067E-2</v>
      </c>
      <c r="R25" s="14">
        <f t="shared" si="0"/>
        <v>-0.18503937007874016</v>
      </c>
      <c r="S25" s="14">
        <f t="shared" si="0"/>
        <v>-0.12480499219968799</v>
      </c>
      <c r="T25" s="14">
        <f t="shared" si="0"/>
        <v>-0.66666666666666663</v>
      </c>
    </row>
    <row r="26" spans="2:20" ht="20.100000000000001" customHeight="1" thickBot="1" x14ac:dyDescent="0.25">
      <c r="B26" s="6" t="s">
        <v>12</v>
      </c>
      <c r="C26" s="11">
        <v>95</v>
      </c>
      <c r="D26" s="11">
        <v>50</v>
      </c>
      <c r="E26" s="11">
        <v>4</v>
      </c>
      <c r="F26" s="11">
        <v>41</v>
      </c>
      <c r="G26" s="11">
        <v>95</v>
      </c>
      <c r="H26" s="11">
        <v>0</v>
      </c>
      <c r="I26" s="11">
        <v>91</v>
      </c>
      <c r="J26" s="11">
        <v>39</v>
      </c>
      <c r="K26" s="11">
        <v>15</v>
      </c>
      <c r="L26" s="11">
        <v>37</v>
      </c>
      <c r="M26" s="11">
        <v>90</v>
      </c>
      <c r="N26" s="11">
        <v>1</v>
      </c>
      <c r="O26" s="14">
        <f t="shared" si="0"/>
        <v>-4.2105263157894736E-2</v>
      </c>
      <c r="P26" s="14">
        <f t="shared" si="0"/>
        <v>-0.22</v>
      </c>
      <c r="Q26" s="14">
        <f t="shared" si="0"/>
        <v>2.75</v>
      </c>
      <c r="R26" s="14">
        <f t="shared" si="0"/>
        <v>-9.7560975609756101E-2</v>
      </c>
      <c r="S26" s="14">
        <f t="shared" si="0"/>
        <v>-5.2631578947368418E-2</v>
      </c>
      <c r="T26" s="14" t="str">
        <f t="shared" si="0"/>
        <v>-</v>
      </c>
    </row>
    <row r="27" spans="2:20" ht="20.100000000000001" customHeight="1" thickBot="1" x14ac:dyDescent="0.25">
      <c r="B27" s="6" t="s">
        <v>13</v>
      </c>
      <c r="C27" s="11">
        <v>188</v>
      </c>
      <c r="D27" s="11">
        <v>101</v>
      </c>
      <c r="E27" s="11">
        <v>22</v>
      </c>
      <c r="F27" s="11">
        <v>65</v>
      </c>
      <c r="G27" s="11">
        <v>182</v>
      </c>
      <c r="H27" s="11">
        <v>6</v>
      </c>
      <c r="I27" s="11">
        <v>272</v>
      </c>
      <c r="J27" s="11">
        <v>140</v>
      </c>
      <c r="K27" s="11">
        <v>28</v>
      </c>
      <c r="L27" s="11">
        <v>104</v>
      </c>
      <c r="M27" s="11">
        <v>270</v>
      </c>
      <c r="N27" s="11">
        <v>2</v>
      </c>
      <c r="O27" s="14">
        <f t="shared" si="0"/>
        <v>0.44680851063829785</v>
      </c>
      <c r="P27" s="14">
        <f t="shared" si="0"/>
        <v>0.38613861386138615</v>
      </c>
      <c r="Q27" s="14">
        <f t="shared" si="0"/>
        <v>0.27272727272727271</v>
      </c>
      <c r="R27" s="14">
        <f t="shared" si="0"/>
        <v>0.6</v>
      </c>
      <c r="S27" s="14">
        <f t="shared" si="0"/>
        <v>0.48351648351648352</v>
      </c>
      <c r="T27" s="14">
        <f t="shared" si="0"/>
        <v>-0.66666666666666663</v>
      </c>
    </row>
    <row r="28" spans="2:20" ht="20.100000000000001" customHeight="1" thickBot="1" x14ac:dyDescent="0.25">
      <c r="B28" s="6" t="s">
        <v>14</v>
      </c>
      <c r="C28" s="11">
        <v>347</v>
      </c>
      <c r="D28" s="11">
        <v>155</v>
      </c>
      <c r="E28" s="11">
        <v>24</v>
      </c>
      <c r="F28" s="11">
        <v>168</v>
      </c>
      <c r="G28" s="11">
        <v>347</v>
      </c>
      <c r="H28" s="11">
        <v>0</v>
      </c>
      <c r="I28" s="11">
        <v>332</v>
      </c>
      <c r="J28" s="11">
        <v>140</v>
      </c>
      <c r="K28" s="11">
        <v>20</v>
      </c>
      <c r="L28" s="11">
        <v>172</v>
      </c>
      <c r="M28" s="11">
        <v>327</v>
      </c>
      <c r="N28" s="11">
        <v>5</v>
      </c>
      <c r="O28" s="14">
        <f t="shared" si="0"/>
        <v>-4.3227665706051875E-2</v>
      </c>
      <c r="P28" s="14">
        <f t="shared" si="0"/>
        <v>-9.6774193548387094E-2</v>
      </c>
      <c r="Q28" s="14">
        <f t="shared" si="0"/>
        <v>-0.16666666666666666</v>
      </c>
      <c r="R28" s="14">
        <f t="shared" si="0"/>
        <v>2.3809523809523808E-2</v>
      </c>
      <c r="S28" s="14">
        <f t="shared" si="0"/>
        <v>-5.7636887608069162E-2</v>
      </c>
      <c r="T28" s="14" t="str">
        <f t="shared" si="0"/>
        <v>-</v>
      </c>
    </row>
    <row r="29" spans="2:20" ht="20.100000000000001" customHeight="1" thickBot="1" x14ac:dyDescent="0.25">
      <c r="B29" s="6" t="s">
        <v>15</v>
      </c>
      <c r="C29" s="11">
        <v>281</v>
      </c>
      <c r="D29" s="11">
        <v>125</v>
      </c>
      <c r="E29" s="11">
        <v>67</v>
      </c>
      <c r="F29" s="11">
        <v>89</v>
      </c>
      <c r="G29" s="11">
        <v>278</v>
      </c>
      <c r="H29" s="11">
        <v>3</v>
      </c>
      <c r="I29" s="11">
        <v>294</v>
      </c>
      <c r="J29" s="11">
        <v>167</v>
      </c>
      <c r="K29" s="11">
        <v>55</v>
      </c>
      <c r="L29" s="11">
        <v>72</v>
      </c>
      <c r="M29" s="11">
        <v>290</v>
      </c>
      <c r="N29" s="11">
        <v>4</v>
      </c>
      <c r="O29" s="14">
        <f t="shared" si="0"/>
        <v>4.6263345195729534E-2</v>
      </c>
      <c r="P29" s="14">
        <f t="shared" si="0"/>
        <v>0.33600000000000002</v>
      </c>
      <c r="Q29" s="14">
        <f t="shared" si="0"/>
        <v>-0.17910447761194029</v>
      </c>
      <c r="R29" s="14">
        <f t="shared" si="0"/>
        <v>-0.19101123595505617</v>
      </c>
      <c r="S29" s="14">
        <f t="shared" si="0"/>
        <v>4.3165467625899283E-2</v>
      </c>
      <c r="T29" s="14">
        <f t="shared" si="0"/>
        <v>0.33333333333333331</v>
      </c>
    </row>
    <row r="30" spans="2:20" ht="20.100000000000001" customHeight="1" thickBot="1" x14ac:dyDescent="0.25">
      <c r="B30" s="6" t="s">
        <v>16</v>
      </c>
      <c r="C30" s="11">
        <v>125</v>
      </c>
      <c r="D30" s="11">
        <v>37</v>
      </c>
      <c r="E30" s="11">
        <v>0</v>
      </c>
      <c r="F30" s="11">
        <v>88</v>
      </c>
      <c r="G30" s="11">
        <v>124</v>
      </c>
      <c r="H30" s="11">
        <v>1</v>
      </c>
      <c r="I30" s="11">
        <v>112</v>
      </c>
      <c r="J30" s="11">
        <v>29</v>
      </c>
      <c r="K30" s="11">
        <v>13</v>
      </c>
      <c r="L30" s="11">
        <v>70</v>
      </c>
      <c r="M30" s="11">
        <v>112</v>
      </c>
      <c r="N30" s="11">
        <v>0</v>
      </c>
      <c r="O30" s="14">
        <f t="shared" si="0"/>
        <v>-0.104</v>
      </c>
      <c r="P30" s="14">
        <f t="shared" si="0"/>
        <v>-0.21621621621621623</v>
      </c>
      <c r="Q30" s="14" t="str">
        <f t="shared" si="0"/>
        <v>-</v>
      </c>
      <c r="R30" s="14">
        <f t="shared" si="0"/>
        <v>-0.20454545454545456</v>
      </c>
      <c r="S30" s="14">
        <f t="shared" si="0"/>
        <v>-9.6774193548387094E-2</v>
      </c>
      <c r="T30" s="14">
        <f t="shared" si="0"/>
        <v>-1</v>
      </c>
    </row>
    <row r="31" spans="2:20" ht="20.100000000000001" customHeight="1" thickBot="1" x14ac:dyDescent="0.25">
      <c r="B31" s="7" t="s">
        <v>17</v>
      </c>
      <c r="C31" s="11">
        <v>277</v>
      </c>
      <c r="D31" s="11">
        <v>134</v>
      </c>
      <c r="E31" s="11">
        <v>16</v>
      </c>
      <c r="F31" s="11">
        <v>127</v>
      </c>
      <c r="G31" s="11">
        <v>276</v>
      </c>
      <c r="H31" s="11">
        <v>1</v>
      </c>
      <c r="I31" s="11">
        <v>278</v>
      </c>
      <c r="J31" s="11">
        <v>146</v>
      </c>
      <c r="K31" s="11">
        <v>27</v>
      </c>
      <c r="L31" s="11">
        <v>105</v>
      </c>
      <c r="M31" s="11">
        <v>278</v>
      </c>
      <c r="N31" s="11">
        <v>0</v>
      </c>
      <c r="O31" s="14">
        <f t="shared" si="0"/>
        <v>3.6101083032490976E-3</v>
      </c>
      <c r="P31" s="14">
        <f t="shared" si="0"/>
        <v>8.9552238805970144E-2</v>
      </c>
      <c r="Q31" s="14">
        <f t="shared" si="0"/>
        <v>0.6875</v>
      </c>
      <c r="R31" s="14">
        <f t="shared" si="0"/>
        <v>-0.17322834645669291</v>
      </c>
      <c r="S31" s="14">
        <f t="shared" si="0"/>
        <v>7.246376811594203E-3</v>
      </c>
      <c r="T31" s="14">
        <f t="shared" si="0"/>
        <v>-1</v>
      </c>
    </row>
    <row r="32" spans="2:20" ht="20.100000000000001" customHeight="1" thickBot="1" x14ac:dyDescent="0.25">
      <c r="B32" s="8" t="s">
        <v>18</v>
      </c>
      <c r="C32" s="11">
        <v>56</v>
      </c>
      <c r="D32" s="11">
        <v>18</v>
      </c>
      <c r="E32" s="11">
        <v>7</v>
      </c>
      <c r="F32" s="11">
        <v>31</v>
      </c>
      <c r="G32" s="11">
        <v>56</v>
      </c>
      <c r="H32" s="11">
        <v>0</v>
      </c>
      <c r="I32" s="11">
        <v>40</v>
      </c>
      <c r="J32" s="11">
        <v>7</v>
      </c>
      <c r="K32" s="11">
        <v>3</v>
      </c>
      <c r="L32" s="11">
        <v>30</v>
      </c>
      <c r="M32" s="11">
        <v>40</v>
      </c>
      <c r="N32" s="11">
        <v>0</v>
      </c>
      <c r="O32" s="14">
        <f t="shared" ref="O32:T33" si="1">IF(C32=0,"-",(I32-C32)/C32)</f>
        <v>-0.2857142857142857</v>
      </c>
      <c r="P32" s="14">
        <f t="shared" si="1"/>
        <v>-0.61111111111111116</v>
      </c>
      <c r="Q32" s="14">
        <f t="shared" si="1"/>
        <v>-0.5714285714285714</v>
      </c>
      <c r="R32" s="14">
        <f t="shared" si="1"/>
        <v>-3.2258064516129031E-2</v>
      </c>
      <c r="S32" s="14">
        <f t="shared" si="1"/>
        <v>-0.2857142857142857</v>
      </c>
      <c r="T32" s="14" t="str">
        <f t="shared" si="1"/>
        <v>-</v>
      </c>
    </row>
    <row r="33" spans="2:20" ht="20.100000000000001" customHeight="1" thickBot="1" x14ac:dyDescent="0.25">
      <c r="B33" s="9" t="s">
        <v>19</v>
      </c>
      <c r="C33" s="12">
        <f>SUM(C16:C32)</f>
        <v>4839</v>
      </c>
      <c r="D33" s="12">
        <f t="shared" ref="D33:N33" si="2">SUM(D16:D32)</f>
        <v>2070</v>
      </c>
      <c r="E33" s="12">
        <f t="shared" si="2"/>
        <v>551</v>
      </c>
      <c r="F33" s="12">
        <f t="shared" si="2"/>
        <v>2218</v>
      </c>
      <c r="G33" s="12">
        <f t="shared" si="2"/>
        <v>4782</v>
      </c>
      <c r="H33" s="12">
        <f t="shared" si="2"/>
        <v>57</v>
      </c>
      <c r="I33" s="12">
        <f t="shared" si="2"/>
        <v>4863</v>
      </c>
      <c r="J33" s="12">
        <f t="shared" si="2"/>
        <v>2072</v>
      </c>
      <c r="K33" s="12">
        <f t="shared" si="2"/>
        <v>660</v>
      </c>
      <c r="L33" s="12">
        <f t="shared" si="2"/>
        <v>2132</v>
      </c>
      <c r="M33" s="12">
        <f t="shared" si="2"/>
        <v>4835</v>
      </c>
      <c r="N33" s="12">
        <f t="shared" si="2"/>
        <v>28</v>
      </c>
      <c r="O33" s="15">
        <f t="shared" si="1"/>
        <v>4.9597024178549285E-3</v>
      </c>
      <c r="P33" s="15">
        <f t="shared" si="1"/>
        <v>9.6618357487922703E-4</v>
      </c>
      <c r="Q33" s="15">
        <f t="shared" si="1"/>
        <v>0.19782214156079855</v>
      </c>
      <c r="R33" s="15">
        <f t="shared" si="1"/>
        <v>-3.87736699729486E-2</v>
      </c>
      <c r="S33" s="15">
        <f t="shared" si="1"/>
        <v>1.1083228774571309E-2</v>
      </c>
      <c r="T33" s="15">
        <f t="shared" si="1"/>
        <v>-0.50877192982456143</v>
      </c>
    </row>
    <row r="34" spans="2:20" x14ac:dyDescent="0.2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</sheetData>
  <mergeCells count="18">
    <mergeCell ref="O14:O15"/>
    <mergeCell ref="N14:N15"/>
    <mergeCell ref="P14:Q14"/>
    <mergeCell ref="R14:R15"/>
    <mergeCell ref="S14:S15"/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4:K3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27" t="s">
        <v>119</v>
      </c>
      <c r="D14" s="28"/>
      <c r="E14" s="28"/>
      <c r="F14" s="27" t="s">
        <v>120</v>
      </c>
      <c r="G14" s="28"/>
      <c r="H14" s="28"/>
      <c r="I14" s="27" t="s">
        <v>122</v>
      </c>
      <c r="J14" s="28"/>
      <c r="K14" s="28"/>
    </row>
    <row r="15" spans="2:11" ht="44.25" customHeight="1" thickBot="1" x14ac:dyDescent="0.25">
      <c r="C15" s="10" t="s">
        <v>83</v>
      </c>
      <c r="D15" s="10" t="s">
        <v>84</v>
      </c>
      <c r="E15" s="10" t="s">
        <v>42</v>
      </c>
      <c r="F15" s="10" t="s">
        <v>83</v>
      </c>
      <c r="G15" s="10" t="s">
        <v>84</v>
      </c>
      <c r="H15" s="10" t="s">
        <v>42</v>
      </c>
      <c r="I15" s="10" t="s">
        <v>83</v>
      </c>
      <c r="J15" s="10" t="s">
        <v>84</v>
      </c>
      <c r="K15" s="10" t="s">
        <v>42</v>
      </c>
    </row>
    <row r="16" spans="2:11" ht="20.100000000000001" customHeight="1" thickBot="1" x14ac:dyDescent="0.25">
      <c r="B16" s="5" t="s">
        <v>2</v>
      </c>
      <c r="C16" s="11">
        <v>326</v>
      </c>
      <c r="D16" s="11">
        <v>276</v>
      </c>
      <c r="E16" s="11">
        <v>50</v>
      </c>
      <c r="F16" s="11">
        <v>267</v>
      </c>
      <c r="G16" s="11">
        <v>224</v>
      </c>
      <c r="H16" s="11">
        <v>43</v>
      </c>
      <c r="I16" s="14">
        <f>IF(C16=0,"-",(F16-C16)/C16)</f>
        <v>-0.18098159509202455</v>
      </c>
      <c r="J16" s="14">
        <f>IF(D16=0,"-",(G16-D16)/D16)</f>
        <v>-0.18840579710144928</v>
      </c>
      <c r="K16" s="14">
        <f>IF(E16=0,"-",(H16-E16)/E16)</f>
        <v>-0.14000000000000001</v>
      </c>
    </row>
    <row r="17" spans="2:11" ht="20.100000000000001" customHeight="1" thickBot="1" x14ac:dyDescent="0.25">
      <c r="B17" s="6" t="s">
        <v>3</v>
      </c>
      <c r="C17" s="11">
        <v>73</v>
      </c>
      <c r="D17" s="11">
        <v>57</v>
      </c>
      <c r="E17" s="11">
        <v>16</v>
      </c>
      <c r="F17" s="11">
        <v>92</v>
      </c>
      <c r="G17" s="11">
        <v>61</v>
      </c>
      <c r="H17" s="11">
        <v>31</v>
      </c>
      <c r="I17" s="14">
        <f t="shared" ref="I17:K33" si="0">IF(C17=0,"-",(F17-C17)/C17)</f>
        <v>0.26027397260273971</v>
      </c>
      <c r="J17" s="14">
        <f t="shared" si="0"/>
        <v>7.0175438596491224E-2</v>
      </c>
      <c r="K17" s="14">
        <f t="shared" si="0"/>
        <v>0.9375</v>
      </c>
    </row>
    <row r="18" spans="2:11" ht="20.100000000000001" customHeight="1" thickBot="1" x14ac:dyDescent="0.25">
      <c r="B18" s="6" t="s">
        <v>4</v>
      </c>
      <c r="C18" s="11">
        <v>46</v>
      </c>
      <c r="D18" s="11">
        <v>32</v>
      </c>
      <c r="E18" s="11">
        <v>14</v>
      </c>
      <c r="F18" s="11">
        <v>45</v>
      </c>
      <c r="G18" s="11">
        <v>36</v>
      </c>
      <c r="H18" s="11">
        <v>9</v>
      </c>
      <c r="I18" s="14">
        <f t="shared" si="0"/>
        <v>-2.1739130434782608E-2</v>
      </c>
      <c r="J18" s="14">
        <f t="shared" si="0"/>
        <v>0.125</v>
      </c>
      <c r="K18" s="14">
        <f t="shared" si="0"/>
        <v>-0.35714285714285715</v>
      </c>
    </row>
    <row r="19" spans="2:11" ht="20.100000000000001" customHeight="1" thickBot="1" x14ac:dyDescent="0.25">
      <c r="B19" s="6" t="s">
        <v>5</v>
      </c>
      <c r="C19" s="11">
        <v>147</v>
      </c>
      <c r="D19" s="11">
        <v>123</v>
      </c>
      <c r="E19" s="11">
        <v>24</v>
      </c>
      <c r="F19" s="11">
        <v>158</v>
      </c>
      <c r="G19" s="11">
        <v>130</v>
      </c>
      <c r="H19" s="11">
        <v>28</v>
      </c>
      <c r="I19" s="14">
        <f t="shared" si="0"/>
        <v>7.4829931972789115E-2</v>
      </c>
      <c r="J19" s="14">
        <f t="shared" si="0"/>
        <v>5.6910569105691054E-2</v>
      </c>
      <c r="K19" s="14">
        <f t="shared" si="0"/>
        <v>0.16666666666666666</v>
      </c>
    </row>
    <row r="20" spans="2:11" ht="20.100000000000001" customHeight="1" thickBot="1" x14ac:dyDescent="0.25">
      <c r="B20" s="6" t="s">
        <v>6</v>
      </c>
      <c r="C20" s="11">
        <v>91</v>
      </c>
      <c r="D20" s="11">
        <v>72</v>
      </c>
      <c r="E20" s="11">
        <v>19</v>
      </c>
      <c r="F20" s="11">
        <v>122</v>
      </c>
      <c r="G20" s="11">
        <v>109</v>
      </c>
      <c r="H20" s="11">
        <v>13</v>
      </c>
      <c r="I20" s="14">
        <f t="shared" si="0"/>
        <v>0.34065934065934067</v>
      </c>
      <c r="J20" s="14">
        <f t="shared" si="0"/>
        <v>0.51388888888888884</v>
      </c>
      <c r="K20" s="14">
        <f t="shared" si="0"/>
        <v>-0.31578947368421051</v>
      </c>
    </row>
    <row r="21" spans="2:11" ht="20.100000000000001" customHeight="1" thickBot="1" x14ac:dyDescent="0.25">
      <c r="B21" s="6" t="s">
        <v>7</v>
      </c>
      <c r="C21" s="11">
        <v>29</v>
      </c>
      <c r="D21" s="11">
        <v>17</v>
      </c>
      <c r="E21" s="11">
        <v>12</v>
      </c>
      <c r="F21" s="11">
        <v>43</v>
      </c>
      <c r="G21" s="11">
        <v>39</v>
      </c>
      <c r="H21" s="11">
        <v>4</v>
      </c>
      <c r="I21" s="14">
        <f t="shared" si="0"/>
        <v>0.48275862068965519</v>
      </c>
      <c r="J21" s="14">
        <f t="shared" si="0"/>
        <v>1.2941176470588236</v>
      </c>
      <c r="K21" s="14">
        <f t="shared" si="0"/>
        <v>-0.66666666666666663</v>
      </c>
    </row>
    <row r="22" spans="2:11" ht="20.100000000000001" customHeight="1" thickBot="1" x14ac:dyDescent="0.25">
      <c r="B22" s="6" t="s">
        <v>8</v>
      </c>
      <c r="C22" s="11">
        <v>74</v>
      </c>
      <c r="D22" s="11">
        <v>58</v>
      </c>
      <c r="E22" s="11">
        <v>16</v>
      </c>
      <c r="F22" s="11">
        <v>99</v>
      </c>
      <c r="G22" s="11">
        <v>74</v>
      </c>
      <c r="H22" s="11">
        <v>25</v>
      </c>
      <c r="I22" s="14">
        <f t="shared" si="0"/>
        <v>0.33783783783783783</v>
      </c>
      <c r="J22" s="14">
        <f t="shared" si="0"/>
        <v>0.27586206896551724</v>
      </c>
      <c r="K22" s="14">
        <f t="shared" si="0"/>
        <v>0.5625</v>
      </c>
    </row>
    <row r="23" spans="2:11" ht="20.100000000000001" customHeight="1" thickBot="1" x14ac:dyDescent="0.25">
      <c r="B23" s="6" t="s">
        <v>9</v>
      </c>
      <c r="C23" s="11">
        <v>112</v>
      </c>
      <c r="D23" s="11">
        <v>90</v>
      </c>
      <c r="E23" s="11">
        <v>22</v>
      </c>
      <c r="F23" s="11">
        <v>94</v>
      </c>
      <c r="G23" s="11">
        <v>79</v>
      </c>
      <c r="H23" s="11">
        <v>15</v>
      </c>
      <c r="I23" s="14">
        <f t="shared" si="0"/>
        <v>-0.16071428571428573</v>
      </c>
      <c r="J23" s="14">
        <f t="shared" si="0"/>
        <v>-0.12222222222222222</v>
      </c>
      <c r="K23" s="14">
        <f t="shared" si="0"/>
        <v>-0.31818181818181818</v>
      </c>
    </row>
    <row r="24" spans="2:11" ht="20.100000000000001" customHeight="1" thickBot="1" x14ac:dyDescent="0.25">
      <c r="B24" s="6" t="s">
        <v>10</v>
      </c>
      <c r="C24" s="11">
        <v>280</v>
      </c>
      <c r="D24" s="11">
        <v>161</v>
      </c>
      <c r="E24" s="11">
        <v>119</v>
      </c>
      <c r="F24" s="11">
        <v>247</v>
      </c>
      <c r="G24" s="11">
        <v>135</v>
      </c>
      <c r="H24" s="11">
        <v>112</v>
      </c>
      <c r="I24" s="14">
        <f t="shared" si="0"/>
        <v>-0.11785714285714285</v>
      </c>
      <c r="J24" s="14">
        <f t="shared" si="0"/>
        <v>-0.16149068322981366</v>
      </c>
      <c r="K24" s="14">
        <f t="shared" si="0"/>
        <v>-5.8823529411764705E-2</v>
      </c>
    </row>
    <row r="25" spans="2:11" ht="20.100000000000001" customHeight="1" thickBot="1" x14ac:dyDescent="0.25">
      <c r="B25" s="6" t="s">
        <v>11</v>
      </c>
      <c r="C25" s="11">
        <v>272</v>
      </c>
      <c r="D25" s="11">
        <v>208</v>
      </c>
      <c r="E25" s="11">
        <v>64</v>
      </c>
      <c r="F25" s="11">
        <v>238</v>
      </c>
      <c r="G25" s="11">
        <v>186</v>
      </c>
      <c r="H25" s="11">
        <v>52</v>
      </c>
      <c r="I25" s="14">
        <f t="shared" si="0"/>
        <v>-0.125</v>
      </c>
      <c r="J25" s="14">
        <f t="shared" si="0"/>
        <v>-0.10576923076923077</v>
      </c>
      <c r="K25" s="14">
        <f t="shared" si="0"/>
        <v>-0.1875</v>
      </c>
    </row>
    <row r="26" spans="2:11" ht="20.100000000000001" customHeight="1" thickBot="1" x14ac:dyDescent="0.25">
      <c r="B26" s="6" t="s">
        <v>12</v>
      </c>
      <c r="C26" s="11">
        <v>50</v>
      </c>
      <c r="D26" s="11">
        <v>38</v>
      </c>
      <c r="E26" s="11">
        <v>12</v>
      </c>
      <c r="F26" s="11">
        <v>39</v>
      </c>
      <c r="G26" s="11">
        <v>35</v>
      </c>
      <c r="H26" s="11">
        <v>4</v>
      </c>
      <c r="I26" s="14">
        <f t="shared" si="0"/>
        <v>-0.22</v>
      </c>
      <c r="J26" s="14">
        <f t="shared" si="0"/>
        <v>-7.8947368421052627E-2</v>
      </c>
      <c r="K26" s="14">
        <f t="shared" si="0"/>
        <v>-0.66666666666666663</v>
      </c>
    </row>
    <row r="27" spans="2:11" ht="20.100000000000001" customHeight="1" thickBot="1" x14ac:dyDescent="0.25">
      <c r="B27" s="6" t="s">
        <v>13</v>
      </c>
      <c r="C27" s="11">
        <v>101</v>
      </c>
      <c r="D27" s="11">
        <v>67</v>
      </c>
      <c r="E27" s="11">
        <v>34</v>
      </c>
      <c r="F27" s="11">
        <v>140</v>
      </c>
      <c r="G27" s="11">
        <v>84</v>
      </c>
      <c r="H27" s="11">
        <v>56</v>
      </c>
      <c r="I27" s="14">
        <f t="shared" si="0"/>
        <v>0.38613861386138615</v>
      </c>
      <c r="J27" s="14">
        <f t="shared" si="0"/>
        <v>0.2537313432835821</v>
      </c>
      <c r="K27" s="14">
        <f t="shared" si="0"/>
        <v>0.6470588235294118</v>
      </c>
    </row>
    <row r="28" spans="2:11" ht="20.100000000000001" customHeight="1" thickBot="1" x14ac:dyDescent="0.25">
      <c r="B28" s="6" t="s">
        <v>14</v>
      </c>
      <c r="C28" s="11">
        <v>155</v>
      </c>
      <c r="D28" s="11">
        <v>107</v>
      </c>
      <c r="E28" s="11">
        <v>48</v>
      </c>
      <c r="F28" s="11">
        <v>140</v>
      </c>
      <c r="G28" s="11">
        <v>96</v>
      </c>
      <c r="H28" s="11">
        <v>44</v>
      </c>
      <c r="I28" s="14">
        <f t="shared" si="0"/>
        <v>-9.6774193548387094E-2</v>
      </c>
      <c r="J28" s="14">
        <f t="shared" si="0"/>
        <v>-0.10280373831775701</v>
      </c>
      <c r="K28" s="14">
        <f t="shared" si="0"/>
        <v>-8.3333333333333329E-2</v>
      </c>
    </row>
    <row r="29" spans="2:11" ht="20.100000000000001" customHeight="1" thickBot="1" x14ac:dyDescent="0.25">
      <c r="B29" s="6" t="s">
        <v>15</v>
      </c>
      <c r="C29" s="11">
        <v>125</v>
      </c>
      <c r="D29" s="11">
        <v>119</v>
      </c>
      <c r="E29" s="11">
        <v>6</v>
      </c>
      <c r="F29" s="11">
        <v>167</v>
      </c>
      <c r="G29" s="11">
        <v>142</v>
      </c>
      <c r="H29" s="11">
        <v>25</v>
      </c>
      <c r="I29" s="14">
        <f t="shared" si="0"/>
        <v>0.33600000000000002</v>
      </c>
      <c r="J29" s="14">
        <f t="shared" si="0"/>
        <v>0.19327731092436976</v>
      </c>
      <c r="K29" s="14">
        <f t="shared" si="0"/>
        <v>3.1666666666666665</v>
      </c>
    </row>
    <row r="30" spans="2:11" ht="20.100000000000001" customHeight="1" thickBot="1" x14ac:dyDescent="0.25">
      <c r="B30" s="6" t="s">
        <v>16</v>
      </c>
      <c r="C30" s="11">
        <v>37</v>
      </c>
      <c r="D30" s="11">
        <v>23</v>
      </c>
      <c r="E30" s="11">
        <v>14</v>
      </c>
      <c r="F30" s="11">
        <v>29</v>
      </c>
      <c r="G30" s="11">
        <v>24</v>
      </c>
      <c r="H30" s="11">
        <v>5</v>
      </c>
      <c r="I30" s="14">
        <f t="shared" si="0"/>
        <v>-0.21621621621621623</v>
      </c>
      <c r="J30" s="14">
        <f t="shared" si="0"/>
        <v>4.3478260869565216E-2</v>
      </c>
      <c r="K30" s="14">
        <f t="shared" si="0"/>
        <v>-0.6428571428571429</v>
      </c>
    </row>
    <row r="31" spans="2:11" ht="20.100000000000001" customHeight="1" thickBot="1" x14ac:dyDescent="0.25">
      <c r="B31" s="7" t="s">
        <v>17</v>
      </c>
      <c r="C31" s="11">
        <v>134</v>
      </c>
      <c r="D31" s="11">
        <v>74</v>
      </c>
      <c r="E31" s="11">
        <v>60</v>
      </c>
      <c r="F31" s="11">
        <v>146</v>
      </c>
      <c r="G31" s="11">
        <v>82</v>
      </c>
      <c r="H31" s="11">
        <v>64</v>
      </c>
      <c r="I31" s="14">
        <f t="shared" si="0"/>
        <v>8.9552238805970144E-2</v>
      </c>
      <c r="J31" s="14">
        <f t="shared" si="0"/>
        <v>0.10810810810810811</v>
      </c>
      <c r="K31" s="14">
        <f t="shared" si="0"/>
        <v>6.6666666666666666E-2</v>
      </c>
    </row>
    <row r="32" spans="2:11" ht="20.100000000000001" customHeight="1" thickBot="1" x14ac:dyDescent="0.25">
      <c r="B32" s="8" t="s">
        <v>18</v>
      </c>
      <c r="C32" s="11">
        <v>18</v>
      </c>
      <c r="D32" s="11">
        <v>16</v>
      </c>
      <c r="E32" s="11">
        <v>2</v>
      </c>
      <c r="F32" s="11">
        <v>7</v>
      </c>
      <c r="G32" s="11">
        <v>7</v>
      </c>
      <c r="H32" s="11">
        <v>0</v>
      </c>
      <c r="I32" s="14">
        <f t="shared" si="0"/>
        <v>-0.61111111111111116</v>
      </c>
      <c r="J32" s="14">
        <f t="shared" si="0"/>
        <v>-0.5625</v>
      </c>
      <c r="K32" s="14">
        <f t="shared" si="0"/>
        <v>-1</v>
      </c>
    </row>
    <row r="33" spans="2:11" ht="20.100000000000001" customHeight="1" thickBot="1" x14ac:dyDescent="0.25">
      <c r="B33" s="9" t="s">
        <v>19</v>
      </c>
      <c r="C33" s="12">
        <f>SUM(C16:C32)</f>
        <v>2070</v>
      </c>
      <c r="D33" s="12">
        <f t="shared" ref="D33:H33" si="1">SUM(D16:D32)</f>
        <v>1538</v>
      </c>
      <c r="E33" s="12">
        <f t="shared" si="1"/>
        <v>532</v>
      </c>
      <c r="F33" s="12">
        <f t="shared" si="1"/>
        <v>2073</v>
      </c>
      <c r="G33" s="12">
        <f t="shared" si="1"/>
        <v>1543</v>
      </c>
      <c r="H33" s="12">
        <f t="shared" si="1"/>
        <v>530</v>
      </c>
      <c r="I33" s="15">
        <f t="shared" si="0"/>
        <v>1.4492753623188406E-3</v>
      </c>
      <c r="J33" s="15">
        <f t="shared" si="0"/>
        <v>3.2509752925877762E-3</v>
      </c>
      <c r="K33" s="15">
        <f t="shared" si="0"/>
        <v>-3.7593984962406013E-3</v>
      </c>
    </row>
    <row r="34" spans="2:11" x14ac:dyDescent="0.2">
      <c r="C34" s="20"/>
      <c r="D34" s="20"/>
      <c r="E34" s="20"/>
      <c r="F34" s="20"/>
      <c r="G34" s="20"/>
      <c r="H34" s="20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1" t="s">
        <v>119</v>
      </c>
      <c r="D9" s="51"/>
      <c r="E9" s="51"/>
      <c r="F9" s="51"/>
      <c r="G9" s="51"/>
      <c r="H9" s="28" t="s">
        <v>120</v>
      </c>
      <c r="I9" s="28"/>
      <c r="J9" s="28"/>
      <c r="K9" s="28"/>
      <c r="L9" s="28"/>
      <c r="M9" s="28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39</v>
      </c>
      <c r="D11" s="23">
        <v>20</v>
      </c>
      <c r="E11" s="23">
        <v>8</v>
      </c>
      <c r="F11" s="23">
        <v>6</v>
      </c>
      <c r="G11" s="23">
        <v>5</v>
      </c>
      <c r="H11" s="23">
        <v>27</v>
      </c>
      <c r="I11" s="23">
        <v>16</v>
      </c>
      <c r="J11" s="23">
        <v>8</v>
      </c>
      <c r="K11" s="23">
        <v>2</v>
      </c>
      <c r="L11" s="23">
        <v>1</v>
      </c>
      <c r="M11" s="14">
        <f>IF(C11=0,"-",IF(H11=0,"-",(H11-C11)/C11))</f>
        <v>-0.30769230769230771</v>
      </c>
      <c r="N11" s="14">
        <f t="shared" ref="N11:Q28" si="0">IF(D11=0,"-",IF(I11=0,"-",(I11-D11)/D11))</f>
        <v>-0.2</v>
      </c>
      <c r="O11" s="14">
        <f t="shared" si="0"/>
        <v>0</v>
      </c>
      <c r="P11" s="14">
        <f t="shared" si="0"/>
        <v>-0.66666666666666663</v>
      </c>
      <c r="Q11" s="14">
        <f t="shared" si="0"/>
        <v>-0.8</v>
      </c>
    </row>
    <row r="12" spans="2:17" ht="20.100000000000001" customHeight="1" thickBot="1" x14ac:dyDescent="0.25">
      <c r="B12" s="6" t="s">
        <v>3</v>
      </c>
      <c r="C12" s="23">
        <v>1</v>
      </c>
      <c r="D12" s="23">
        <v>1</v>
      </c>
      <c r="E12" s="23">
        <v>0</v>
      </c>
      <c r="F12" s="23">
        <v>0</v>
      </c>
      <c r="G12" s="23">
        <v>0</v>
      </c>
      <c r="H12" s="23">
        <v>7</v>
      </c>
      <c r="I12" s="23">
        <v>4</v>
      </c>
      <c r="J12" s="23">
        <v>2</v>
      </c>
      <c r="K12" s="23">
        <v>1</v>
      </c>
      <c r="L12" s="23">
        <v>0</v>
      </c>
      <c r="M12" s="14">
        <f t="shared" ref="M12:M28" si="1">IF(C12=0,"-",IF(H12=0,"-",(H12-C12)/C12))</f>
        <v>6</v>
      </c>
      <c r="N12" s="14">
        <f t="shared" si="0"/>
        <v>3</v>
      </c>
      <c r="O12" s="14" t="str">
        <f t="shared" si="0"/>
        <v>-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9</v>
      </c>
      <c r="D13" s="23">
        <v>6</v>
      </c>
      <c r="E13" s="23">
        <v>3</v>
      </c>
      <c r="F13" s="23">
        <v>0</v>
      </c>
      <c r="G13" s="23">
        <v>0</v>
      </c>
      <c r="H13" s="23">
        <v>4</v>
      </c>
      <c r="I13" s="23">
        <v>2</v>
      </c>
      <c r="J13" s="23">
        <v>1</v>
      </c>
      <c r="K13" s="23">
        <v>1</v>
      </c>
      <c r="L13" s="23">
        <v>0</v>
      </c>
      <c r="M13" s="14">
        <f t="shared" si="1"/>
        <v>-0.55555555555555558</v>
      </c>
      <c r="N13" s="14">
        <f t="shared" si="0"/>
        <v>-0.66666666666666663</v>
      </c>
      <c r="O13" s="14">
        <f t="shared" si="0"/>
        <v>-0.66666666666666663</v>
      </c>
      <c r="P13" s="14" t="str">
        <f t="shared" si="0"/>
        <v>-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1</v>
      </c>
      <c r="I14" s="23">
        <v>1</v>
      </c>
      <c r="J14" s="23">
        <v>0</v>
      </c>
      <c r="K14" s="23">
        <v>0</v>
      </c>
      <c r="L14" s="23">
        <v>0</v>
      </c>
      <c r="M14" s="14" t="str">
        <f t="shared" si="1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1</v>
      </c>
      <c r="D15" s="23">
        <v>1</v>
      </c>
      <c r="E15" s="23">
        <v>0</v>
      </c>
      <c r="F15" s="23">
        <v>0</v>
      </c>
      <c r="G15" s="23">
        <v>0</v>
      </c>
      <c r="H15" s="23">
        <v>6</v>
      </c>
      <c r="I15" s="23">
        <v>1</v>
      </c>
      <c r="J15" s="23">
        <v>2</v>
      </c>
      <c r="K15" s="23">
        <v>2</v>
      </c>
      <c r="L15" s="23">
        <v>1</v>
      </c>
      <c r="M15" s="14">
        <f t="shared" si="1"/>
        <v>5</v>
      </c>
      <c r="N15" s="14">
        <f t="shared" si="0"/>
        <v>0</v>
      </c>
      <c r="O15" s="14" t="str">
        <f t="shared" si="0"/>
        <v>-</v>
      </c>
      <c r="P15" s="14" t="str">
        <f t="shared" si="0"/>
        <v>-</v>
      </c>
      <c r="Q15" s="14" t="str">
        <f t="shared" si="0"/>
        <v>-</v>
      </c>
    </row>
    <row r="16" spans="2:17" ht="20.100000000000001" customHeight="1" thickBot="1" x14ac:dyDescent="0.25">
      <c r="B16" s="6" t="s">
        <v>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6</v>
      </c>
      <c r="D17" s="23">
        <v>6</v>
      </c>
      <c r="E17" s="23">
        <v>0</v>
      </c>
      <c r="F17" s="23">
        <v>0</v>
      </c>
      <c r="G17" s="23">
        <v>0</v>
      </c>
      <c r="H17" s="23">
        <v>1</v>
      </c>
      <c r="I17" s="23">
        <v>0</v>
      </c>
      <c r="J17" s="23">
        <v>1</v>
      </c>
      <c r="K17" s="23">
        <v>0</v>
      </c>
      <c r="L17" s="23">
        <v>0</v>
      </c>
      <c r="M17" s="14">
        <f t="shared" si="1"/>
        <v>-0.83333333333333337</v>
      </c>
      <c r="N17" s="14" t="str">
        <f t="shared" si="0"/>
        <v>-</v>
      </c>
      <c r="O17" s="14" t="str">
        <f t="shared" si="0"/>
        <v>-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5</v>
      </c>
      <c r="D18" s="23">
        <v>2</v>
      </c>
      <c r="E18" s="23">
        <v>2</v>
      </c>
      <c r="F18" s="23">
        <v>1</v>
      </c>
      <c r="G18" s="23">
        <v>0</v>
      </c>
      <c r="H18" s="23">
        <v>1</v>
      </c>
      <c r="I18" s="23">
        <v>0</v>
      </c>
      <c r="J18" s="23">
        <v>0</v>
      </c>
      <c r="K18" s="23">
        <v>1</v>
      </c>
      <c r="L18" s="23">
        <v>0</v>
      </c>
      <c r="M18" s="14">
        <f t="shared" si="1"/>
        <v>-0.8</v>
      </c>
      <c r="N18" s="14" t="str">
        <f t="shared" si="0"/>
        <v>-</v>
      </c>
      <c r="O18" s="14" t="str">
        <f t="shared" si="0"/>
        <v>-</v>
      </c>
      <c r="P18" s="14">
        <f t="shared" si="0"/>
        <v>0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28</v>
      </c>
      <c r="D19" s="23">
        <v>15</v>
      </c>
      <c r="E19" s="23">
        <v>7</v>
      </c>
      <c r="F19" s="23">
        <v>4</v>
      </c>
      <c r="G19" s="23">
        <v>2</v>
      </c>
      <c r="H19" s="23">
        <v>25</v>
      </c>
      <c r="I19" s="23">
        <v>9</v>
      </c>
      <c r="J19" s="23">
        <v>14</v>
      </c>
      <c r="K19" s="23">
        <v>1</v>
      </c>
      <c r="L19" s="23">
        <v>1</v>
      </c>
      <c r="M19" s="14">
        <f t="shared" si="1"/>
        <v>-0.10714285714285714</v>
      </c>
      <c r="N19" s="14">
        <f t="shared" si="0"/>
        <v>-0.4</v>
      </c>
      <c r="O19" s="14">
        <f t="shared" si="0"/>
        <v>1</v>
      </c>
      <c r="P19" s="14">
        <f t="shared" si="0"/>
        <v>-0.75</v>
      </c>
      <c r="Q19" s="14">
        <f t="shared" si="0"/>
        <v>-0.5</v>
      </c>
    </row>
    <row r="20" spans="2:17" ht="20.100000000000001" customHeight="1" thickBot="1" x14ac:dyDescent="0.25">
      <c r="B20" s="6" t="s">
        <v>11</v>
      </c>
      <c r="C20" s="23">
        <v>17</v>
      </c>
      <c r="D20" s="23">
        <v>6</v>
      </c>
      <c r="E20" s="23">
        <v>8</v>
      </c>
      <c r="F20" s="23">
        <v>2</v>
      </c>
      <c r="G20" s="23">
        <v>1</v>
      </c>
      <c r="H20" s="23">
        <v>19</v>
      </c>
      <c r="I20" s="23">
        <v>12</v>
      </c>
      <c r="J20" s="23">
        <v>3</v>
      </c>
      <c r="K20" s="23">
        <v>4</v>
      </c>
      <c r="L20" s="23">
        <v>0</v>
      </c>
      <c r="M20" s="14">
        <f t="shared" si="1"/>
        <v>0.11764705882352941</v>
      </c>
      <c r="N20" s="14">
        <f t="shared" si="0"/>
        <v>1</v>
      </c>
      <c r="O20" s="14">
        <f t="shared" si="0"/>
        <v>-0.625</v>
      </c>
      <c r="P20" s="14">
        <f t="shared" si="0"/>
        <v>1</v>
      </c>
      <c r="Q20" s="14" t="str">
        <f t="shared" si="0"/>
        <v>-</v>
      </c>
    </row>
    <row r="21" spans="2:17" ht="20.100000000000001" customHeight="1" thickBot="1" x14ac:dyDescent="0.25">
      <c r="B21" s="6" t="s">
        <v>12</v>
      </c>
      <c r="C21" s="23">
        <v>1</v>
      </c>
      <c r="D21" s="23">
        <v>1</v>
      </c>
      <c r="E21" s="23">
        <v>0</v>
      </c>
      <c r="F21" s="23">
        <v>0</v>
      </c>
      <c r="G21" s="23">
        <v>0</v>
      </c>
      <c r="H21" s="23">
        <v>2</v>
      </c>
      <c r="I21" s="23">
        <v>1</v>
      </c>
      <c r="J21" s="23">
        <v>1</v>
      </c>
      <c r="K21" s="23">
        <v>0</v>
      </c>
      <c r="L21" s="23">
        <v>0</v>
      </c>
      <c r="M21" s="14">
        <f t="shared" si="1"/>
        <v>1</v>
      </c>
      <c r="N21" s="14">
        <f t="shared" si="0"/>
        <v>0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6</v>
      </c>
      <c r="D22" s="23">
        <v>2</v>
      </c>
      <c r="E22" s="23">
        <v>2</v>
      </c>
      <c r="F22" s="23">
        <v>2</v>
      </c>
      <c r="G22" s="23">
        <v>0</v>
      </c>
      <c r="H22" s="23">
        <v>8</v>
      </c>
      <c r="I22" s="23">
        <v>4</v>
      </c>
      <c r="J22" s="23">
        <v>4</v>
      </c>
      <c r="K22" s="23">
        <v>0</v>
      </c>
      <c r="L22" s="23">
        <v>0</v>
      </c>
      <c r="M22" s="14">
        <f t="shared" si="1"/>
        <v>0.33333333333333331</v>
      </c>
      <c r="N22" s="14">
        <f t="shared" si="0"/>
        <v>1</v>
      </c>
      <c r="O22" s="14">
        <f t="shared" si="0"/>
        <v>1</v>
      </c>
      <c r="P22" s="14" t="str">
        <f t="shared" si="0"/>
        <v>-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26</v>
      </c>
      <c r="D23" s="23">
        <v>12</v>
      </c>
      <c r="E23" s="23">
        <v>8</v>
      </c>
      <c r="F23" s="23">
        <v>5</v>
      </c>
      <c r="G23" s="23">
        <v>1</v>
      </c>
      <c r="H23" s="23">
        <v>18</v>
      </c>
      <c r="I23" s="23">
        <v>8</v>
      </c>
      <c r="J23" s="23">
        <v>5</v>
      </c>
      <c r="K23" s="23">
        <v>3</v>
      </c>
      <c r="L23" s="23">
        <v>2</v>
      </c>
      <c r="M23" s="14">
        <f t="shared" si="1"/>
        <v>-0.30769230769230771</v>
      </c>
      <c r="N23" s="14">
        <f t="shared" si="0"/>
        <v>-0.33333333333333331</v>
      </c>
      <c r="O23" s="14">
        <f t="shared" si="0"/>
        <v>-0.375</v>
      </c>
      <c r="P23" s="14">
        <f t="shared" si="0"/>
        <v>-0.4</v>
      </c>
      <c r="Q23" s="14">
        <f t="shared" si="0"/>
        <v>1</v>
      </c>
    </row>
    <row r="24" spans="2:17" ht="20.100000000000001" customHeight="1" thickBot="1" x14ac:dyDescent="0.25">
      <c r="B24" s="6" t="s">
        <v>15</v>
      </c>
      <c r="C24" s="23">
        <v>3</v>
      </c>
      <c r="D24" s="23">
        <v>0</v>
      </c>
      <c r="E24" s="23">
        <v>3</v>
      </c>
      <c r="F24" s="23">
        <v>0</v>
      </c>
      <c r="G24" s="23">
        <v>0</v>
      </c>
      <c r="H24" s="23">
        <v>1</v>
      </c>
      <c r="I24" s="23">
        <v>0</v>
      </c>
      <c r="J24" s="23">
        <v>1</v>
      </c>
      <c r="K24" s="23">
        <v>0</v>
      </c>
      <c r="L24" s="23">
        <v>0</v>
      </c>
      <c r="M24" s="14">
        <f t="shared" si="1"/>
        <v>-0.66666666666666663</v>
      </c>
      <c r="N24" s="14" t="str">
        <f t="shared" si="0"/>
        <v>-</v>
      </c>
      <c r="O24" s="14">
        <f t="shared" si="0"/>
        <v>-0.66666666666666663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3</v>
      </c>
      <c r="D25" s="23">
        <v>1</v>
      </c>
      <c r="E25" s="23">
        <v>0</v>
      </c>
      <c r="F25" s="23">
        <v>0</v>
      </c>
      <c r="G25" s="23">
        <v>2</v>
      </c>
      <c r="H25" s="23">
        <v>4</v>
      </c>
      <c r="I25" s="23">
        <v>1</v>
      </c>
      <c r="J25" s="23">
        <v>1</v>
      </c>
      <c r="K25" s="23">
        <v>1</v>
      </c>
      <c r="L25" s="23">
        <v>1</v>
      </c>
      <c r="M25" s="14">
        <f t="shared" si="1"/>
        <v>0.33333333333333331</v>
      </c>
      <c r="N25" s="14">
        <f t="shared" si="0"/>
        <v>0</v>
      </c>
      <c r="O25" s="14" t="str">
        <f t="shared" si="0"/>
        <v>-</v>
      </c>
      <c r="P25" s="14" t="str">
        <f t="shared" si="0"/>
        <v>-</v>
      </c>
      <c r="Q25" s="14">
        <f t="shared" si="0"/>
        <v>-0.5</v>
      </c>
    </row>
    <row r="26" spans="2:17" ht="20.100000000000001" customHeight="1" thickBot="1" x14ac:dyDescent="0.25">
      <c r="B26" s="7" t="s">
        <v>17</v>
      </c>
      <c r="C26" s="23">
        <v>9</v>
      </c>
      <c r="D26" s="23">
        <v>2</v>
      </c>
      <c r="E26" s="23">
        <v>3</v>
      </c>
      <c r="F26" s="23">
        <v>2</v>
      </c>
      <c r="G26" s="23">
        <v>2</v>
      </c>
      <c r="H26" s="23">
        <v>11</v>
      </c>
      <c r="I26" s="23">
        <v>5</v>
      </c>
      <c r="J26" s="23">
        <v>5</v>
      </c>
      <c r="K26" s="23">
        <v>1</v>
      </c>
      <c r="L26" s="23">
        <v>0</v>
      </c>
      <c r="M26" s="14">
        <f t="shared" si="1"/>
        <v>0.22222222222222221</v>
      </c>
      <c r="N26" s="14">
        <f t="shared" si="0"/>
        <v>1.5</v>
      </c>
      <c r="O26" s="14">
        <f t="shared" si="0"/>
        <v>0.66666666666666663</v>
      </c>
      <c r="P26" s="14">
        <f t="shared" si="0"/>
        <v>-0.5</v>
      </c>
      <c r="Q26" s="14" t="str">
        <f t="shared" si="0"/>
        <v>-</v>
      </c>
    </row>
    <row r="27" spans="2:17" ht="20.100000000000001" customHeight="1" thickBot="1" x14ac:dyDescent="0.25">
      <c r="B27" s="8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154</v>
      </c>
      <c r="D28" s="12">
        <f t="shared" ref="D28:L28" si="2">SUM(D11:D27)</f>
        <v>75</v>
      </c>
      <c r="E28" s="12">
        <f t="shared" si="2"/>
        <v>44</v>
      </c>
      <c r="F28" s="12">
        <f t="shared" si="2"/>
        <v>22</v>
      </c>
      <c r="G28" s="12">
        <f t="shared" si="2"/>
        <v>13</v>
      </c>
      <c r="H28" s="12">
        <f t="shared" si="2"/>
        <v>135</v>
      </c>
      <c r="I28" s="12">
        <f t="shared" si="2"/>
        <v>64</v>
      </c>
      <c r="J28" s="12">
        <f t="shared" si="2"/>
        <v>48</v>
      </c>
      <c r="K28" s="12">
        <f t="shared" si="2"/>
        <v>17</v>
      </c>
      <c r="L28" s="12">
        <f t="shared" si="2"/>
        <v>6</v>
      </c>
      <c r="M28" s="15">
        <f t="shared" si="1"/>
        <v>-0.12337662337662338</v>
      </c>
      <c r="N28" s="15">
        <f t="shared" si="0"/>
        <v>-0.14666666666666667</v>
      </c>
      <c r="O28" s="15">
        <f t="shared" si="0"/>
        <v>9.0909090909090912E-2</v>
      </c>
      <c r="P28" s="15">
        <f t="shared" si="0"/>
        <v>-0.22727272727272727</v>
      </c>
      <c r="Q28" s="15">
        <f t="shared" si="0"/>
        <v>-0.53846153846153844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125" bestFit="1" customWidth="1"/>
    <col min="4" max="4" width="10.75" bestFit="1" customWidth="1"/>
    <col min="5" max="5" width="12.625" bestFit="1" customWidth="1"/>
    <col min="6" max="6" width="9.625" bestFit="1" customWidth="1"/>
    <col min="7" max="8" width="10.75" customWidth="1"/>
    <col min="9" max="9" width="12.375" customWidth="1"/>
    <col min="10" max="10" width="10.75" customWidth="1"/>
    <col min="11" max="11" width="9.12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53"/>
      <c r="C9" s="51" t="s">
        <v>119</v>
      </c>
      <c r="D9" s="51"/>
      <c r="E9" s="51"/>
      <c r="F9" s="51"/>
      <c r="G9" s="51"/>
      <c r="H9" s="51"/>
      <c r="I9" s="51"/>
      <c r="J9" s="27"/>
      <c r="K9" s="50" t="s">
        <v>120</v>
      </c>
      <c r="L9" s="51"/>
      <c r="M9" s="51"/>
      <c r="N9" s="51"/>
      <c r="O9" s="51"/>
      <c r="P9" s="51"/>
      <c r="Q9" s="51"/>
      <c r="R9" s="27"/>
      <c r="S9" s="28" t="s">
        <v>119</v>
      </c>
      <c r="T9" s="28"/>
      <c r="U9" s="28"/>
      <c r="V9" s="28"/>
      <c r="W9" s="28" t="s">
        <v>120</v>
      </c>
      <c r="X9" s="28"/>
      <c r="Y9" s="28"/>
      <c r="Z9" s="28"/>
    </row>
    <row r="10" spans="2:26" ht="44.25" customHeight="1" thickBot="1" x14ac:dyDescent="0.25">
      <c r="B10" s="53"/>
      <c r="C10" s="55" t="s">
        <v>96</v>
      </c>
      <c r="D10" s="54"/>
      <c r="E10" s="54"/>
      <c r="F10" s="54"/>
      <c r="G10" s="54" t="s">
        <v>97</v>
      </c>
      <c r="H10" s="54"/>
      <c r="I10" s="54"/>
      <c r="J10" s="54"/>
      <c r="K10" s="54" t="s">
        <v>96</v>
      </c>
      <c r="L10" s="54"/>
      <c r="M10" s="54"/>
      <c r="N10" s="54"/>
      <c r="O10" s="54" t="s">
        <v>97</v>
      </c>
      <c r="P10" s="54"/>
      <c r="Q10" s="54"/>
      <c r="R10" s="54"/>
      <c r="S10" s="54" t="s">
        <v>98</v>
      </c>
      <c r="T10" s="54"/>
      <c r="U10" s="54"/>
      <c r="V10" s="54"/>
      <c r="W10" s="54"/>
      <c r="X10" s="54"/>
      <c r="Y10" s="54"/>
      <c r="Z10" s="54"/>
    </row>
    <row r="11" spans="2:26" ht="44.25" customHeight="1" thickBot="1" x14ac:dyDescent="0.25">
      <c r="B11" s="53"/>
      <c r="C11" s="10" t="s">
        <v>33</v>
      </c>
      <c r="D11" s="10" t="s">
        <v>93</v>
      </c>
      <c r="E11" s="10" t="s">
        <v>94</v>
      </c>
      <c r="F11" s="10" t="s">
        <v>95</v>
      </c>
      <c r="G11" s="10" t="s">
        <v>33</v>
      </c>
      <c r="H11" s="10" t="s">
        <v>93</v>
      </c>
      <c r="I11" s="10" t="s">
        <v>94</v>
      </c>
      <c r="J11" s="10" t="s">
        <v>95</v>
      </c>
      <c r="K11" s="10" t="s">
        <v>33</v>
      </c>
      <c r="L11" s="10" t="s">
        <v>93</v>
      </c>
      <c r="M11" s="10" t="s">
        <v>94</v>
      </c>
      <c r="N11" s="10" t="s">
        <v>95</v>
      </c>
      <c r="O11" s="10" t="s">
        <v>33</v>
      </c>
      <c r="P11" s="10" t="s">
        <v>93</v>
      </c>
      <c r="Q11" s="10" t="s">
        <v>94</v>
      </c>
      <c r="R11" s="10" t="s">
        <v>95</v>
      </c>
      <c r="S11" s="10" t="s">
        <v>33</v>
      </c>
      <c r="T11" s="10" t="s">
        <v>93</v>
      </c>
      <c r="U11" s="10" t="s">
        <v>94</v>
      </c>
      <c r="V11" s="10" t="s">
        <v>95</v>
      </c>
      <c r="W11" s="10" t="s">
        <v>33</v>
      </c>
      <c r="X11" s="10" t="s">
        <v>93</v>
      </c>
      <c r="Y11" s="10" t="s">
        <v>94</v>
      </c>
      <c r="Z11" s="10" t="s">
        <v>95</v>
      </c>
    </row>
    <row r="12" spans="2:26" ht="20.100000000000001" customHeight="1" thickBot="1" x14ac:dyDescent="0.25">
      <c r="B12" s="5" t="s">
        <v>2</v>
      </c>
      <c r="C12" s="23">
        <v>28</v>
      </c>
      <c r="D12" s="23">
        <v>20</v>
      </c>
      <c r="E12" s="23">
        <v>4</v>
      </c>
      <c r="F12" s="23">
        <v>4</v>
      </c>
      <c r="G12" s="23">
        <v>11</v>
      </c>
      <c r="H12" s="23">
        <v>11</v>
      </c>
      <c r="I12" s="23">
        <v>0</v>
      </c>
      <c r="J12" s="23">
        <v>0</v>
      </c>
      <c r="K12" s="23">
        <v>24</v>
      </c>
      <c r="L12" s="23">
        <v>14</v>
      </c>
      <c r="M12" s="23">
        <v>8</v>
      </c>
      <c r="N12" s="23">
        <v>2</v>
      </c>
      <c r="O12" s="23">
        <v>3</v>
      </c>
      <c r="P12" s="23">
        <v>3</v>
      </c>
      <c r="Q12" s="23">
        <v>0</v>
      </c>
      <c r="R12" s="23">
        <v>0</v>
      </c>
      <c r="S12" s="23">
        <f>SUM(T12:V12)</f>
        <v>39</v>
      </c>
      <c r="T12" s="23">
        <f>SUM(D12,H12)</f>
        <v>31</v>
      </c>
      <c r="U12" s="23">
        <f t="shared" ref="U12:V12" si="0">SUM(E12,I12)</f>
        <v>4</v>
      </c>
      <c r="V12" s="23">
        <f t="shared" si="0"/>
        <v>4</v>
      </c>
      <c r="W12" s="23">
        <f>SUM(X12:Z12)</f>
        <v>27</v>
      </c>
      <c r="X12" s="23">
        <f>SUM(L12,P12)</f>
        <v>17</v>
      </c>
      <c r="Y12" s="23">
        <f t="shared" ref="Y12:Z12" si="1">SUM(M12,Q12)</f>
        <v>8</v>
      </c>
      <c r="Z12" s="23">
        <f t="shared" si="1"/>
        <v>2</v>
      </c>
    </row>
    <row r="13" spans="2:26" ht="20.100000000000001" customHeight="1" thickBot="1" x14ac:dyDescent="0.25">
      <c r="B13" s="6" t="s">
        <v>3</v>
      </c>
      <c r="C13" s="23">
        <v>1</v>
      </c>
      <c r="D13" s="23">
        <v>1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6</v>
      </c>
      <c r="L13" s="23">
        <v>3</v>
      </c>
      <c r="M13" s="23">
        <v>2</v>
      </c>
      <c r="N13" s="23">
        <v>1</v>
      </c>
      <c r="O13" s="23">
        <v>1</v>
      </c>
      <c r="P13" s="23">
        <v>1</v>
      </c>
      <c r="Q13" s="23">
        <v>0</v>
      </c>
      <c r="R13" s="23">
        <v>0</v>
      </c>
      <c r="S13" s="23">
        <f t="shared" ref="S13:S28" si="2">SUM(T13:V13)</f>
        <v>1</v>
      </c>
      <c r="T13" s="23">
        <f t="shared" ref="T13:T28" si="3">SUM(D13,H13)</f>
        <v>1</v>
      </c>
      <c r="U13" s="23">
        <f t="shared" ref="U13:U28" si="4">SUM(E13,I13)</f>
        <v>0</v>
      </c>
      <c r="V13" s="23">
        <f t="shared" ref="V13:V28" si="5">SUM(F13,J13)</f>
        <v>0</v>
      </c>
      <c r="W13" s="23">
        <f t="shared" ref="W13:W28" si="6">SUM(X13:Z13)</f>
        <v>7</v>
      </c>
      <c r="X13" s="23">
        <f t="shared" ref="X13:X28" si="7">SUM(L13,P13)</f>
        <v>4</v>
      </c>
      <c r="Y13" s="23">
        <f t="shared" ref="Y13:Y28" si="8">SUM(M13,Q13)</f>
        <v>2</v>
      </c>
      <c r="Z13" s="23">
        <f t="shared" ref="Z13:Z28" si="9">SUM(N13,R13)</f>
        <v>1</v>
      </c>
    </row>
    <row r="14" spans="2:26" ht="20.100000000000001" customHeight="1" thickBot="1" x14ac:dyDescent="0.25">
      <c r="B14" s="6" t="s">
        <v>4</v>
      </c>
      <c r="C14" s="23">
        <v>9</v>
      </c>
      <c r="D14" s="23">
        <v>4</v>
      </c>
      <c r="E14" s="23">
        <v>3</v>
      </c>
      <c r="F14" s="23">
        <v>2</v>
      </c>
      <c r="G14" s="23">
        <v>0</v>
      </c>
      <c r="H14" s="23">
        <v>0</v>
      </c>
      <c r="I14" s="23">
        <v>0</v>
      </c>
      <c r="J14" s="23">
        <v>0</v>
      </c>
      <c r="K14" s="23">
        <v>3</v>
      </c>
      <c r="L14" s="23">
        <v>2</v>
      </c>
      <c r="M14" s="23">
        <v>1</v>
      </c>
      <c r="N14" s="23">
        <v>0</v>
      </c>
      <c r="O14" s="23">
        <v>1</v>
      </c>
      <c r="P14" s="23">
        <v>1</v>
      </c>
      <c r="Q14" s="23">
        <v>0</v>
      </c>
      <c r="R14" s="23">
        <v>0</v>
      </c>
      <c r="S14" s="23">
        <f t="shared" si="2"/>
        <v>9</v>
      </c>
      <c r="T14" s="23">
        <f t="shared" si="3"/>
        <v>4</v>
      </c>
      <c r="U14" s="23">
        <f t="shared" si="4"/>
        <v>3</v>
      </c>
      <c r="V14" s="23">
        <f t="shared" si="5"/>
        <v>2</v>
      </c>
      <c r="W14" s="23">
        <f t="shared" si="6"/>
        <v>4</v>
      </c>
      <c r="X14" s="23">
        <f t="shared" si="7"/>
        <v>3</v>
      </c>
      <c r="Y14" s="23">
        <f t="shared" si="8"/>
        <v>1</v>
      </c>
      <c r="Z14" s="23">
        <f t="shared" si="9"/>
        <v>0</v>
      </c>
    </row>
    <row r="15" spans="2:26" ht="20.100000000000001" customHeight="1" thickBot="1" x14ac:dyDescent="0.25">
      <c r="B15" s="6" t="s">
        <v>5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1</v>
      </c>
      <c r="L15" s="23">
        <v>1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f t="shared" si="2"/>
        <v>0</v>
      </c>
      <c r="T15" s="23">
        <f t="shared" si="3"/>
        <v>0</v>
      </c>
      <c r="U15" s="23">
        <f t="shared" si="4"/>
        <v>0</v>
      </c>
      <c r="V15" s="23">
        <f t="shared" si="5"/>
        <v>0</v>
      </c>
      <c r="W15" s="23">
        <f t="shared" si="6"/>
        <v>1</v>
      </c>
      <c r="X15" s="23">
        <f t="shared" si="7"/>
        <v>1</v>
      </c>
      <c r="Y15" s="23">
        <f t="shared" si="8"/>
        <v>0</v>
      </c>
      <c r="Z15" s="23">
        <f t="shared" si="9"/>
        <v>0</v>
      </c>
    </row>
    <row r="16" spans="2:26" ht="20.100000000000001" customHeight="1" thickBot="1" x14ac:dyDescent="0.25">
      <c r="B16" s="6" t="s">
        <v>6</v>
      </c>
      <c r="C16" s="23">
        <v>1</v>
      </c>
      <c r="D16" s="23">
        <v>1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3</v>
      </c>
      <c r="L16" s="23">
        <v>1</v>
      </c>
      <c r="M16" s="23">
        <v>2</v>
      </c>
      <c r="N16" s="23">
        <v>0</v>
      </c>
      <c r="O16" s="23">
        <v>3</v>
      </c>
      <c r="P16" s="23">
        <v>3</v>
      </c>
      <c r="Q16" s="23">
        <v>0</v>
      </c>
      <c r="R16" s="23">
        <v>0</v>
      </c>
      <c r="S16" s="23">
        <f t="shared" si="2"/>
        <v>1</v>
      </c>
      <c r="T16" s="23">
        <f t="shared" si="3"/>
        <v>1</v>
      </c>
      <c r="U16" s="23">
        <f t="shared" si="4"/>
        <v>0</v>
      </c>
      <c r="V16" s="23">
        <f t="shared" si="5"/>
        <v>0</v>
      </c>
      <c r="W16" s="23">
        <f t="shared" si="6"/>
        <v>6</v>
      </c>
      <c r="X16" s="23">
        <f t="shared" si="7"/>
        <v>4</v>
      </c>
      <c r="Y16" s="23">
        <f t="shared" si="8"/>
        <v>2</v>
      </c>
      <c r="Z16" s="23">
        <f t="shared" si="9"/>
        <v>0</v>
      </c>
    </row>
    <row r="17" spans="2:26" ht="20.100000000000001" customHeight="1" thickBot="1" x14ac:dyDescent="0.25">
      <c r="B17" s="6" t="s">
        <v>7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f t="shared" si="2"/>
        <v>0</v>
      </c>
      <c r="T17" s="23">
        <f t="shared" si="3"/>
        <v>0</v>
      </c>
      <c r="U17" s="23">
        <f t="shared" si="4"/>
        <v>0</v>
      </c>
      <c r="V17" s="23">
        <f t="shared" si="5"/>
        <v>0</v>
      </c>
      <c r="W17" s="23">
        <f t="shared" si="6"/>
        <v>0</v>
      </c>
      <c r="X17" s="23">
        <f t="shared" si="7"/>
        <v>0</v>
      </c>
      <c r="Y17" s="23">
        <f t="shared" si="8"/>
        <v>0</v>
      </c>
      <c r="Z17" s="23">
        <f t="shared" si="9"/>
        <v>0</v>
      </c>
    </row>
    <row r="18" spans="2:26" ht="20.100000000000001" customHeight="1" thickBot="1" x14ac:dyDescent="0.25">
      <c r="B18" s="6" t="s">
        <v>8</v>
      </c>
      <c r="C18" s="23">
        <v>6</v>
      </c>
      <c r="D18" s="23">
        <v>3</v>
      </c>
      <c r="E18" s="23">
        <v>2</v>
      </c>
      <c r="F18" s="23">
        <v>1</v>
      </c>
      <c r="G18" s="23">
        <v>0</v>
      </c>
      <c r="H18" s="23">
        <v>0</v>
      </c>
      <c r="I18" s="23">
        <v>0</v>
      </c>
      <c r="J18" s="23">
        <v>0</v>
      </c>
      <c r="K18" s="23">
        <v>1</v>
      </c>
      <c r="L18" s="23">
        <v>1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f t="shared" si="2"/>
        <v>6</v>
      </c>
      <c r="T18" s="23">
        <f t="shared" si="3"/>
        <v>3</v>
      </c>
      <c r="U18" s="23">
        <f t="shared" si="4"/>
        <v>2</v>
      </c>
      <c r="V18" s="23">
        <f t="shared" si="5"/>
        <v>1</v>
      </c>
      <c r="W18" s="23">
        <f t="shared" si="6"/>
        <v>1</v>
      </c>
      <c r="X18" s="23">
        <f t="shared" si="7"/>
        <v>1</v>
      </c>
      <c r="Y18" s="23">
        <f t="shared" si="8"/>
        <v>0</v>
      </c>
      <c r="Z18" s="23">
        <f t="shared" si="9"/>
        <v>0</v>
      </c>
    </row>
    <row r="19" spans="2:26" ht="20.100000000000001" customHeight="1" thickBot="1" x14ac:dyDescent="0.25">
      <c r="B19" s="6" t="s">
        <v>9</v>
      </c>
      <c r="C19" s="23">
        <v>4</v>
      </c>
      <c r="D19" s="23">
        <v>2</v>
      </c>
      <c r="E19" s="23">
        <v>1</v>
      </c>
      <c r="F19" s="23">
        <v>1</v>
      </c>
      <c r="G19" s="23">
        <v>1</v>
      </c>
      <c r="H19" s="23">
        <v>0</v>
      </c>
      <c r="I19" s="23">
        <v>1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1</v>
      </c>
      <c r="P19" s="23">
        <v>1</v>
      </c>
      <c r="Q19" s="23">
        <v>0</v>
      </c>
      <c r="R19" s="23">
        <v>0</v>
      </c>
      <c r="S19" s="23">
        <f t="shared" si="2"/>
        <v>5</v>
      </c>
      <c r="T19" s="23">
        <f t="shared" si="3"/>
        <v>2</v>
      </c>
      <c r="U19" s="23">
        <f t="shared" si="4"/>
        <v>2</v>
      </c>
      <c r="V19" s="23">
        <f t="shared" si="5"/>
        <v>1</v>
      </c>
      <c r="W19" s="23">
        <f t="shared" si="6"/>
        <v>1</v>
      </c>
      <c r="X19" s="23">
        <f t="shared" si="7"/>
        <v>1</v>
      </c>
      <c r="Y19" s="23">
        <f t="shared" si="8"/>
        <v>0</v>
      </c>
      <c r="Z19" s="23">
        <f t="shared" si="9"/>
        <v>0</v>
      </c>
    </row>
    <row r="20" spans="2:26" ht="20.100000000000001" customHeight="1" thickBot="1" x14ac:dyDescent="0.25">
      <c r="B20" s="6" t="s">
        <v>10</v>
      </c>
      <c r="C20" s="23">
        <v>22</v>
      </c>
      <c r="D20" s="23">
        <v>6</v>
      </c>
      <c r="E20" s="23">
        <v>8</v>
      </c>
      <c r="F20" s="23">
        <v>8</v>
      </c>
      <c r="G20" s="23">
        <v>6</v>
      </c>
      <c r="H20" s="23">
        <v>5</v>
      </c>
      <c r="I20" s="23">
        <v>1</v>
      </c>
      <c r="J20" s="23">
        <v>0</v>
      </c>
      <c r="K20" s="23">
        <v>23</v>
      </c>
      <c r="L20" s="23">
        <v>13</v>
      </c>
      <c r="M20" s="23">
        <v>3</v>
      </c>
      <c r="N20" s="23">
        <v>7</v>
      </c>
      <c r="O20" s="23">
        <v>2</v>
      </c>
      <c r="P20" s="23">
        <v>1</v>
      </c>
      <c r="Q20" s="23">
        <v>1</v>
      </c>
      <c r="R20" s="23">
        <v>0</v>
      </c>
      <c r="S20" s="23">
        <f t="shared" si="2"/>
        <v>28</v>
      </c>
      <c r="T20" s="23">
        <f t="shared" si="3"/>
        <v>11</v>
      </c>
      <c r="U20" s="23">
        <f t="shared" si="4"/>
        <v>9</v>
      </c>
      <c r="V20" s="23">
        <f t="shared" si="5"/>
        <v>8</v>
      </c>
      <c r="W20" s="23">
        <f t="shared" si="6"/>
        <v>25</v>
      </c>
      <c r="X20" s="23">
        <f t="shared" si="7"/>
        <v>14</v>
      </c>
      <c r="Y20" s="23">
        <f t="shared" si="8"/>
        <v>4</v>
      </c>
      <c r="Z20" s="23">
        <f t="shared" si="9"/>
        <v>7</v>
      </c>
    </row>
    <row r="21" spans="2:26" ht="20.100000000000001" customHeight="1" thickBot="1" x14ac:dyDescent="0.25">
      <c r="B21" s="6" t="s">
        <v>11</v>
      </c>
      <c r="C21" s="23">
        <v>14</v>
      </c>
      <c r="D21" s="23">
        <v>10</v>
      </c>
      <c r="E21" s="23">
        <v>0</v>
      </c>
      <c r="F21" s="23">
        <v>4</v>
      </c>
      <c r="G21" s="23">
        <v>3</v>
      </c>
      <c r="H21" s="23">
        <v>3</v>
      </c>
      <c r="I21" s="23">
        <v>0</v>
      </c>
      <c r="J21" s="23">
        <v>0</v>
      </c>
      <c r="K21" s="23">
        <v>15</v>
      </c>
      <c r="L21" s="23">
        <v>9</v>
      </c>
      <c r="M21" s="23">
        <v>4</v>
      </c>
      <c r="N21" s="23">
        <v>2</v>
      </c>
      <c r="O21" s="23">
        <v>4</v>
      </c>
      <c r="P21" s="23">
        <v>4</v>
      </c>
      <c r="Q21" s="23">
        <v>0</v>
      </c>
      <c r="R21" s="23">
        <v>0</v>
      </c>
      <c r="S21" s="23">
        <f t="shared" si="2"/>
        <v>17</v>
      </c>
      <c r="T21" s="23">
        <f t="shared" si="3"/>
        <v>13</v>
      </c>
      <c r="U21" s="23">
        <f t="shared" si="4"/>
        <v>0</v>
      </c>
      <c r="V21" s="23">
        <f t="shared" si="5"/>
        <v>4</v>
      </c>
      <c r="W21" s="23">
        <f t="shared" si="6"/>
        <v>19</v>
      </c>
      <c r="X21" s="23">
        <f t="shared" si="7"/>
        <v>13</v>
      </c>
      <c r="Y21" s="23">
        <f t="shared" si="8"/>
        <v>4</v>
      </c>
      <c r="Z21" s="23">
        <f t="shared" si="9"/>
        <v>2</v>
      </c>
    </row>
    <row r="22" spans="2:26" ht="20.100000000000001" customHeight="1" thickBot="1" x14ac:dyDescent="0.25">
      <c r="B22" s="6" t="s">
        <v>12</v>
      </c>
      <c r="C22" s="23">
        <v>1</v>
      </c>
      <c r="D22" s="23">
        <v>0</v>
      </c>
      <c r="E22" s="23">
        <v>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2</v>
      </c>
      <c r="L22" s="23">
        <v>1</v>
      </c>
      <c r="M22" s="23">
        <v>1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f t="shared" si="2"/>
        <v>1</v>
      </c>
      <c r="T22" s="23">
        <f t="shared" si="3"/>
        <v>0</v>
      </c>
      <c r="U22" s="23">
        <f t="shared" si="4"/>
        <v>1</v>
      </c>
      <c r="V22" s="23">
        <f t="shared" si="5"/>
        <v>0</v>
      </c>
      <c r="W22" s="23">
        <f t="shared" si="6"/>
        <v>2</v>
      </c>
      <c r="X22" s="23">
        <f t="shared" si="7"/>
        <v>1</v>
      </c>
      <c r="Y22" s="23">
        <f t="shared" si="8"/>
        <v>1</v>
      </c>
      <c r="Z22" s="23">
        <f t="shared" si="9"/>
        <v>0</v>
      </c>
    </row>
    <row r="23" spans="2:26" ht="20.100000000000001" customHeight="1" thickBot="1" x14ac:dyDescent="0.25">
      <c r="B23" s="6" t="s">
        <v>13</v>
      </c>
      <c r="C23" s="23">
        <v>4</v>
      </c>
      <c r="D23" s="23">
        <v>4</v>
      </c>
      <c r="E23" s="23">
        <v>0</v>
      </c>
      <c r="F23" s="23">
        <v>0</v>
      </c>
      <c r="G23" s="23">
        <v>2</v>
      </c>
      <c r="H23" s="23">
        <v>2</v>
      </c>
      <c r="I23" s="23">
        <v>0</v>
      </c>
      <c r="J23" s="23">
        <v>0</v>
      </c>
      <c r="K23" s="23">
        <v>8</v>
      </c>
      <c r="L23" s="23">
        <v>3</v>
      </c>
      <c r="M23" s="23">
        <v>4</v>
      </c>
      <c r="N23" s="23">
        <v>1</v>
      </c>
      <c r="O23" s="23">
        <v>0</v>
      </c>
      <c r="P23" s="23">
        <v>0</v>
      </c>
      <c r="Q23" s="23">
        <v>0</v>
      </c>
      <c r="R23" s="23">
        <v>0</v>
      </c>
      <c r="S23" s="23">
        <f t="shared" si="2"/>
        <v>6</v>
      </c>
      <c r="T23" s="23">
        <f t="shared" si="3"/>
        <v>6</v>
      </c>
      <c r="U23" s="23">
        <f t="shared" si="4"/>
        <v>0</v>
      </c>
      <c r="V23" s="23">
        <f t="shared" si="5"/>
        <v>0</v>
      </c>
      <c r="W23" s="23">
        <f t="shared" si="6"/>
        <v>8</v>
      </c>
      <c r="X23" s="23">
        <f t="shared" si="7"/>
        <v>3</v>
      </c>
      <c r="Y23" s="23">
        <f t="shared" si="8"/>
        <v>4</v>
      </c>
      <c r="Z23" s="23">
        <f t="shared" si="9"/>
        <v>1</v>
      </c>
    </row>
    <row r="24" spans="2:26" ht="20.100000000000001" customHeight="1" thickBot="1" x14ac:dyDescent="0.25">
      <c r="B24" s="6" t="s">
        <v>14</v>
      </c>
      <c r="C24" s="23">
        <v>20</v>
      </c>
      <c r="D24" s="23">
        <v>13</v>
      </c>
      <c r="E24" s="23">
        <v>3</v>
      </c>
      <c r="F24" s="23">
        <v>4</v>
      </c>
      <c r="G24" s="23">
        <v>6</v>
      </c>
      <c r="H24" s="23">
        <v>3</v>
      </c>
      <c r="I24" s="23">
        <v>1</v>
      </c>
      <c r="J24" s="23">
        <v>2</v>
      </c>
      <c r="K24" s="23">
        <v>13</v>
      </c>
      <c r="L24" s="23">
        <v>11</v>
      </c>
      <c r="M24" s="23">
        <v>2</v>
      </c>
      <c r="N24" s="23">
        <v>0</v>
      </c>
      <c r="O24" s="23">
        <v>5</v>
      </c>
      <c r="P24" s="23">
        <v>2</v>
      </c>
      <c r="Q24" s="23">
        <v>2</v>
      </c>
      <c r="R24" s="23">
        <v>1</v>
      </c>
      <c r="S24" s="23">
        <f t="shared" si="2"/>
        <v>26</v>
      </c>
      <c r="T24" s="23">
        <f t="shared" si="3"/>
        <v>16</v>
      </c>
      <c r="U24" s="23">
        <f t="shared" si="4"/>
        <v>4</v>
      </c>
      <c r="V24" s="23">
        <f t="shared" si="5"/>
        <v>6</v>
      </c>
      <c r="W24" s="23">
        <f t="shared" si="6"/>
        <v>18</v>
      </c>
      <c r="X24" s="23">
        <f t="shared" si="7"/>
        <v>13</v>
      </c>
      <c r="Y24" s="23">
        <f t="shared" si="8"/>
        <v>4</v>
      </c>
      <c r="Z24" s="23">
        <f t="shared" si="9"/>
        <v>1</v>
      </c>
    </row>
    <row r="25" spans="2:26" ht="20.100000000000001" customHeight="1" thickBot="1" x14ac:dyDescent="0.25">
      <c r="B25" s="6" t="s">
        <v>15</v>
      </c>
      <c r="C25" s="23">
        <v>3</v>
      </c>
      <c r="D25" s="23">
        <v>3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1</v>
      </c>
      <c r="L25" s="23">
        <v>1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f t="shared" si="2"/>
        <v>3</v>
      </c>
      <c r="T25" s="23">
        <f t="shared" si="3"/>
        <v>3</v>
      </c>
      <c r="U25" s="23">
        <f t="shared" si="4"/>
        <v>0</v>
      </c>
      <c r="V25" s="23">
        <f t="shared" si="5"/>
        <v>0</v>
      </c>
      <c r="W25" s="23">
        <f t="shared" si="6"/>
        <v>1</v>
      </c>
      <c r="X25" s="23">
        <f t="shared" si="7"/>
        <v>1</v>
      </c>
      <c r="Y25" s="23">
        <f t="shared" si="8"/>
        <v>0</v>
      </c>
      <c r="Z25" s="23">
        <f t="shared" si="9"/>
        <v>0</v>
      </c>
    </row>
    <row r="26" spans="2:26" ht="20.100000000000001" customHeight="1" thickBot="1" x14ac:dyDescent="0.25">
      <c r="B26" s="6" t="s">
        <v>16</v>
      </c>
      <c r="C26" s="23">
        <v>1</v>
      </c>
      <c r="D26" s="23">
        <v>1</v>
      </c>
      <c r="E26" s="23">
        <v>0</v>
      </c>
      <c r="F26" s="23">
        <v>0</v>
      </c>
      <c r="G26" s="23">
        <v>2</v>
      </c>
      <c r="H26" s="23">
        <v>2</v>
      </c>
      <c r="I26" s="23">
        <v>0</v>
      </c>
      <c r="J26" s="23">
        <v>0</v>
      </c>
      <c r="K26" s="23">
        <v>2</v>
      </c>
      <c r="L26" s="23">
        <v>2</v>
      </c>
      <c r="M26" s="23">
        <v>0</v>
      </c>
      <c r="N26" s="23">
        <v>0</v>
      </c>
      <c r="O26" s="23">
        <v>2</v>
      </c>
      <c r="P26" s="23">
        <v>2</v>
      </c>
      <c r="Q26" s="23">
        <v>0</v>
      </c>
      <c r="R26" s="23">
        <v>0</v>
      </c>
      <c r="S26" s="23">
        <f t="shared" si="2"/>
        <v>3</v>
      </c>
      <c r="T26" s="23">
        <f t="shared" si="3"/>
        <v>3</v>
      </c>
      <c r="U26" s="23">
        <f t="shared" si="4"/>
        <v>0</v>
      </c>
      <c r="V26" s="23">
        <f t="shared" si="5"/>
        <v>0</v>
      </c>
      <c r="W26" s="23">
        <f t="shared" si="6"/>
        <v>4</v>
      </c>
      <c r="X26" s="23">
        <f t="shared" si="7"/>
        <v>4</v>
      </c>
      <c r="Y26" s="23">
        <f t="shared" si="8"/>
        <v>0</v>
      </c>
      <c r="Z26" s="23">
        <f t="shared" si="9"/>
        <v>0</v>
      </c>
    </row>
    <row r="27" spans="2:26" ht="20.100000000000001" customHeight="1" thickBot="1" x14ac:dyDescent="0.25">
      <c r="B27" s="7" t="s">
        <v>17</v>
      </c>
      <c r="C27" s="23">
        <v>5</v>
      </c>
      <c r="D27" s="23">
        <v>4</v>
      </c>
      <c r="E27" s="23">
        <v>0</v>
      </c>
      <c r="F27" s="23">
        <v>1</v>
      </c>
      <c r="G27" s="23">
        <v>4</v>
      </c>
      <c r="H27" s="23">
        <v>4</v>
      </c>
      <c r="I27" s="23">
        <v>0</v>
      </c>
      <c r="J27" s="23">
        <v>0</v>
      </c>
      <c r="K27" s="23">
        <v>10</v>
      </c>
      <c r="L27" s="23">
        <v>7</v>
      </c>
      <c r="M27" s="23">
        <v>3</v>
      </c>
      <c r="N27" s="23">
        <v>0</v>
      </c>
      <c r="O27" s="23">
        <v>1</v>
      </c>
      <c r="P27" s="23">
        <v>1</v>
      </c>
      <c r="Q27" s="23">
        <v>0</v>
      </c>
      <c r="R27" s="23">
        <v>0</v>
      </c>
      <c r="S27" s="23">
        <f t="shared" si="2"/>
        <v>9</v>
      </c>
      <c r="T27" s="23">
        <f t="shared" si="3"/>
        <v>8</v>
      </c>
      <c r="U27" s="23">
        <f t="shared" si="4"/>
        <v>0</v>
      </c>
      <c r="V27" s="23">
        <f t="shared" si="5"/>
        <v>1</v>
      </c>
      <c r="W27" s="23">
        <f t="shared" si="6"/>
        <v>11</v>
      </c>
      <c r="X27" s="23">
        <f t="shared" si="7"/>
        <v>8</v>
      </c>
      <c r="Y27" s="23">
        <f t="shared" si="8"/>
        <v>3</v>
      </c>
      <c r="Z27" s="23">
        <f t="shared" si="9"/>
        <v>0</v>
      </c>
    </row>
    <row r="28" spans="2:26" ht="20.100000000000001" customHeight="1" thickBot="1" x14ac:dyDescent="0.25">
      <c r="B28" s="8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f t="shared" si="2"/>
        <v>0</v>
      </c>
      <c r="T28" s="23">
        <f t="shared" si="3"/>
        <v>0</v>
      </c>
      <c r="U28" s="23">
        <f t="shared" si="4"/>
        <v>0</v>
      </c>
      <c r="V28" s="23">
        <f t="shared" si="5"/>
        <v>0</v>
      </c>
      <c r="W28" s="23">
        <f t="shared" si="6"/>
        <v>0</v>
      </c>
      <c r="X28" s="23">
        <f t="shared" si="7"/>
        <v>0</v>
      </c>
      <c r="Y28" s="23">
        <f t="shared" si="8"/>
        <v>0</v>
      </c>
      <c r="Z28" s="23">
        <f t="shared" si="9"/>
        <v>0</v>
      </c>
    </row>
    <row r="29" spans="2:26" ht="20.100000000000001" customHeight="1" thickBot="1" x14ac:dyDescent="0.25">
      <c r="B29" s="9" t="s">
        <v>33</v>
      </c>
      <c r="C29" s="12">
        <f>SUM(C12:C28)</f>
        <v>119</v>
      </c>
      <c r="D29" s="12">
        <f t="shared" ref="D29:R29" si="10">SUM(D12:D28)</f>
        <v>72</v>
      </c>
      <c r="E29" s="12">
        <f t="shared" si="10"/>
        <v>22</v>
      </c>
      <c r="F29" s="12">
        <f t="shared" si="10"/>
        <v>25</v>
      </c>
      <c r="G29" s="12">
        <f t="shared" si="10"/>
        <v>35</v>
      </c>
      <c r="H29" s="12">
        <f t="shared" si="10"/>
        <v>30</v>
      </c>
      <c r="I29" s="12">
        <f t="shared" si="10"/>
        <v>3</v>
      </c>
      <c r="J29" s="12">
        <f t="shared" si="10"/>
        <v>2</v>
      </c>
      <c r="K29" s="12">
        <f t="shared" si="10"/>
        <v>112</v>
      </c>
      <c r="L29" s="12">
        <f t="shared" si="10"/>
        <v>69</v>
      </c>
      <c r="M29" s="12">
        <f t="shared" si="10"/>
        <v>30</v>
      </c>
      <c r="N29" s="12">
        <f t="shared" si="10"/>
        <v>13</v>
      </c>
      <c r="O29" s="12">
        <f t="shared" si="10"/>
        <v>23</v>
      </c>
      <c r="P29" s="12">
        <f t="shared" si="10"/>
        <v>19</v>
      </c>
      <c r="Q29" s="12">
        <f t="shared" si="10"/>
        <v>3</v>
      </c>
      <c r="R29" s="12">
        <f t="shared" si="10"/>
        <v>1</v>
      </c>
      <c r="S29" s="12">
        <f>SUM(S12:S28)</f>
        <v>154</v>
      </c>
      <c r="T29" s="12">
        <f t="shared" ref="T29:Z29" si="11">SUM(T12:T28)</f>
        <v>102</v>
      </c>
      <c r="U29" s="12">
        <f t="shared" si="11"/>
        <v>25</v>
      </c>
      <c r="V29" s="12">
        <f t="shared" si="11"/>
        <v>27</v>
      </c>
      <c r="W29" s="12">
        <f t="shared" si="11"/>
        <v>135</v>
      </c>
      <c r="X29" s="12">
        <f t="shared" si="11"/>
        <v>88</v>
      </c>
      <c r="Y29" s="12">
        <f t="shared" si="11"/>
        <v>33</v>
      </c>
      <c r="Z29" s="12">
        <f t="shared" si="11"/>
        <v>14</v>
      </c>
    </row>
    <row r="30" spans="2:26" x14ac:dyDescent="0.2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3" spans="2:14" ht="44.25" customHeight="1" thickBot="1" x14ac:dyDescent="0.25">
      <c r="B33" s="18"/>
      <c r="C33" s="28" t="s">
        <v>122</v>
      </c>
      <c r="D33" s="28"/>
      <c r="E33" s="28"/>
      <c r="F33" s="28"/>
      <c r="G33" s="28" t="s">
        <v>122</v>
      </c>
      <c r="H33" s="28"/>
      <c r="I33" s="28"/>
      <c r="J33" s="28"/>
      <c r="K33" s="28" t="s">
        <v>122</v>
      </c>
      <c r="L33" s="28"/>
      <c r="M33" s="28"/>
      <c r="N33" s="28"/>
    </row>
    <row r="34" spans="2:14" ht="44.25" customHeight="1" thickBot="1" x14ac:dyDescent="0.25">
      <c r="B34" s="18"/>
      <c r="C34" s="55" t="s">
        <v>99</v>
      </c>
      <c r="D34" s="54"/>
      <c r="E34" s="54"/>
      <c r="F34" s="54"/>
      <c r="G34" s="55" t="s">
        <v>101</v>
      </c>
      <c r="H34" s="54"/>
      <c r="I34" s="54"/>
      <c r="J34" s="54"/>
      <c r="K34" s="55" t="s">
        <v>100</v>
      </c>
      <c r="L34" s="54"/>
      <c r="M34" s="54"/>
      <c r="N34" s="54"/>
    </row>
    <row r="35" spans="2:14" ht="44.25" customHeight="1" thickBot="1" x14ac:dyDescent="0.25">
      <c r="B35" s="18"/>
      <c r="C35" s="10" t="s">
        <v>33</v>
      </c>
      <c r="D35" s="10" t="s">
        <v>93</v>
      </c>
      <c r="E35" s="10" t="s">
        <v>94</v>
      </c>
      <c r="F35" s="10" t="s">
        <v>95</v>
      </c>
      <c r="G35" s="10" t="s">
        <v>33</v>
      </c>
      <c r="H35" s="10" t="s">
        <v>93</v>
      </c>
      <c r="I35" s="10" t="s">
        <v>94</v>
      </c>
      <c r="J35" s="10" t="s">
        <v>95</v>
      </c>
      <c r="K35" s="10" t="s">
        <v>33</v>
      </c>
      <c r="L35" s="10" t="s">
        <v>93</v>
      </c>
      <c r="M35" s="10" t="s">
        <v>94</v>
      </c>
      <c r="N35" s="10" t="s">
        <v>95</v>
      </c>
    </row>
    <row r="36" spans="2:14" ht="20.100000000000001" customHeight="1" thickBot="1" x14ac:dyDescent="0.25">
      <c r="B36" s="5" t="s">
        <v>2</v>
      </c>
      <c r="C36" s="14">
        <f t="shared" ref="C36:J36" si="12">IF(C12=0,"-",IF(K12=0,"-",(K12-C12)/C12))</f>
        <v>-0.14285714285714285</v>
      </c>
      <c r="D36" s="14">
        <f t="shared" si="12"/>
        <v>-0.3</v>
      </c>
      <c r="E36" s="14">
        <f t="shared" si="12"/>
        <v>1</v>
      </c>
      <c r="F36" s="14">
        <f t="shared" si="12"/>
        <v>-0.5</v>
      </c>
      <c r="G36" s="14">
        <f t="shared" si="12"/>
        <v>-0.72727272727272729</v>
      </c>
      <c r="H36" s="14">
        <f t="shared" si="12"/>
        <v>-0.72727272727272729</v>
      </c>
      <c r="I36" s="14" t="str">
        <f t="shared" si="12"/>
        <v>-</v>
      </c>
      <c r="J36" s="14" t="str">
        <f t="shared" si="12"/>
        <v>-</v>
      </c>
      <c r="K36" s="14">
        <f>IF(S12=0,"-",IF(W12=0,"-",(W12-S12)/S12))</f>
        <v>-0.30769230769230771</v>
      </c>
      <c r="L36" s="14">
        <f>IF(T12=0,"-",IF(X12=0,"-",(X12-T12)/T12))</f>
        <v>-0.45161290322580644</v>
      </c>
      <c r="M36" s="14">
        <f>IF(U12=0,"-",IF(Y12=0,"-",(Y12-U12)/U12))</f>
        <v>1</v>
      </c>
      <c r="N36" s="14">
        <f>IF(V12=0,"-",IF(Z12=0,"-",(Z12-V12)/V12))</f>
        <v>-0.5</v>
      </c>
    </row>
    <row r="37" spans="2:14" ht="20.100000000000001" customHeight="1" thickBot="1" x14ac:dyDescent="0.25">
      <c r="B37" s="6" t="s">
        <v>3</v>
      </c>
      <c r="C37" s="14">
        <f t="shared" ref="C37:J37" si="13">IF(C13=0,"-",IF(K13=0,"-",(K13-C13)/C13))</f>
        <v>5</v>
      </c>
      <c r="D37" s="14">
        <f t="shared" si="13"/>
        <v>2</v>
      </c>
      <c r="E37" s="14" t="str">
        <f t="shared" si="13"/>
        <v>-</v>
      </c>
      <c r="F37" s="14" t="str">
        <f t="shared" si="13"/>
        <v>-</v>
      </c>
      <c r="G37" s="14" t="str">
        <f t="shared" si="13"/>
        <v>-</v>
      </c>
      <c r="H37" s="14" t="str">
        <f t="shared" si="13"/>
        <v>-</v>
      </c>
      <c r="I37" s="14" t="str">
        <f t="shared" si="13"/>
        <v>-</v>
      </c>
      <c r="J37" s="14" t="str">
        <f t="shared" si="13"/>
        <v>-</v>
      </c>
      <c r="K37" s="14">
        <f t="shared" ref="K37:N37" si="14">IF(S13=0,"-",IF(W13=0,"-",(W13-S13)/S13))</f>
        <v>6</v>
      </c>
      <c r="L37" s="14">
        <f t="shared" si="14"/>
        <v>3</v>
      </c>
      <c r="M37" s="14" t="str">
        <f t="shared" si="14"/>
        <v>-</v>
      </c>
      <c r="N37" s="14" t="str">
        <f t="shared" si="14"/>
        <v>-</v>
      </c>
    </row>
    <row r="38" spans="2:14" ht="20.100000000000001" customHeight="1" thickBot="1" x14ac:dyDescent="0.25">
      <c r="B38" s="6" t="s">
        <v>4</v>
      </c>
      <c r="C38" s="14">
        <f t="shared" ref="C38:J38" si="15">IF(C14=0,"-",IF(K14=0,"-",(K14-C14)/C14))</f>
        <v>-0.66666666666666663</v>
      </c>
      <c r="D38" s="14">
        <f t="shared" si="15"/>
        <v>-0.5</v>
      </c>
      <c r="E38" s="14">
        <f t="shared" si="15"/>
        <v>-0.66666666666666663</v>
      </c>
      <c r="F38" s="14" t="str">
        <f t="shared" si="15"/>
        <v>-</v>
      </c>
      <c r="G38" s="14" t="str">
        <f t="shared" si="15"/>
        <v>-</v>
      </c>
      <c r="H38" s="14" t="str">
        <f t="shared" si="15"/>
        <v>-</v>
      </c>
      <c r="I38" s="14" t="str">
        <f t="shared" si="15"/>
        <v>-</v>
      </c>
      <c r="J38" s="14" t="str">
        <f t="shared" si="15"/>
        <v>-</v>
      </c>
      <c r="K38" s="14">
        <f t="shared" ref="K38:N38" si="16">IF(S14=0,"-",IF(W14=0,"-",(W14-S14)/S14))</f>
        <v>-0.55555555555555558</v>
      </c>
      <c r="L38" s="14">
        <f t="shared" si="16"/>
        <v>-0.25</v>
      </c>
      <c r="M38" s="14">
        <f t="shared" si="16"/>
        <v>-0.66666666666666663</v>
      </c>
      <c r="N38" s="14" t="str">
        <f t="shared" si="16"/>
        <v>-</v>
      </c>
    </row>
    <row r="39" spans="2:14" ht="20.100000000000001" customHeight="1" thickBot="1" x14ac:dyDescent="0.25">
      <c r="B39" s="6" t="s">
        <v>5</v>
      </c>
      <c r="C39" s="14" t="str">
        <f t="shared" ref="C39:J39" si="17">IF(C15=0,"-",IF(K15=0,"-",(K15-C15)/C15))</f>
        <v>-</v>
      </c>
      <c r="D39" s="14" t="str">
        <f t="shared" si="17"/>
        <v>-</v>
      </c>
      <c r="E39" s="14" t="str">
        <f t="shared" si="17"/>
        <v>-</v>
      </c>
      <c r="F39" s="14" t="str">
        <f t="shared" si="17"/>
        <v>-</v>
      </c>
      <c r="G39" s="14" t="str">
        <f t="shared" si="17"/>
        <v>-</v>
      </c>
      <c r="H39" s="14" t="str">
        <f t="shared" si="17"/>
        <v>-</v>
      </c>
      <c r="I39" s="14" t="str">
        <f t="shared" si="17"/>
        <v>-</v>
      </c>
      <c r="J39" s="14" t="str">
        <f t="shared" si="17"/>
        <v>-</v>
      </c>
      <c r="K39" s="14" t="str">
        <f t="shared" ref="K39:N39" si="18">IF(S15=0,"-",IF(W15=0,"-",(W15-S15)/S15))</f>
        <v>-</v>
      </c>
      <c r="L39" s="14" t="str">
        <f t="shared" si="18"/>
        <v>-</v>
      </c>
      <c r="M39" s="14" t="str">
        <f t="shared" si="18"/>
        <v>-</v>
      </c>
      <c r="N39" s="14" t="str">
        <f t="shared" si="18"/>
        <v>-</v>
      </c>
    </row>
    <row r="40" spans="2:14" ht="20.100000000000001" customHeight="1" thickBot="1" x14ac:dyDescent="0.25">
      <c r="B40" s="6" t="s">
        <v>6</v>
      </c>
      <c r="C40" s="14">
        <f t="shared" ref="C40:J40" si="19">IF(C16=0,"-",IF(K16=0,"-",(K16-C16)/C16))</f>
        <v>2</v>
      </c>
      <c r="D40" s="14">
        <f t="shared" si="19"/>
        <v>0</v>
      </c>
      <c r="E40" s="14" t="str">
        <f t="shared" si="19"/>
        <v>-</v>
      </c>
      <c r="F40" s="14" t="str">
        <f t="shared" si="19"/>
        <v>-</v>
      </c>
      <c r="G40" s="14" t="str">
        <f t="shared" si="19"/>
        <v>-</v>
      </c>
      <c r="H40" s="14" t="str">
        <f t="shared" si="19"/>
        <v>-</v>
      </c>
      <c r="I40" s="14" t="str">
        <f t="shared" si="19"/>
        <v>-</v>
      </c>
      <c r="J40" s="14" t="str">
        <f t="shared" si="19"/>
        <v>-</v>
      </c>
      <c r="K40" s="14">
        <f t="shared" ref="K40:N40" si="20">IF(S16=0,"-",IF(W16=0,"-",(W16-S16)/S16))</f>
        <v>5</v>
      </c>
      <c r="L40" s="14">
        <f t="shared" si="20"/>
        <v>3</v>
      </c>
      <c r="M40" s="14" t="str">
        <f t="shared" si="20"/>
        <v>-</v>
      </c>
      <c r="N40" s="14" t="str">
        <f t="shared" si="20"/>
        <v>-</v>
      </c>
    </row>
    <row r="41" spans="2:14" ht="20.100000000000001" customHeight="1" thickBot="1" x14ac:dyDescent="0.25">
      <c r="B41" s="6" t="s">
        <v>7</v>
      </c>
      <c r="C41" s="14" t="str">
        <f t="shared" ref="C41:J41" si="21">IF(C17=0,"-",IF(K17=0,"-",(K17-C17)/C17))</f>
        <v>-</v>
      </c>
      <c r="D41" s="14" t="str">
        <f t="shared" si="21"/>
        <v>-</v>
      </c>
      <c r="E41" s="14" t="str">
        <f t="shared" si="21"/>
        <v>-</v>
      </c>
      <c r="F41" s="14" t="str">
        <f t="shared" si="21"/>
        <v>-</v>
      </c>
      <c r="G41" s="14" t="str">
        <f t="shared" si="21"/>
        <v>-</v>
      </c>
      <c r="H41" s="14" t="str">
        <f t="shared" si="21"/>
        <v>-</v>
      </c>
      <c r="I41" s="14" t="str">
        <f t="shared" si="21"/>
        <v>-</v>
      </c>
      <c r="J41" s="14" t="str">
        <f t="shared" si="21"/>
        <v>-</v>
      </c>
      <c r="K41" s="14" t="str">
        <f t="shared" ref="K41:N41" si="22">IF(S17=0,"-",IF(W17=0,"-",(W17-S17)/S17))</f>
        <v>-</v>
      </c>
      <c r="L41" s="14" t="str">
        <f t="shared" si="22"/>
        <v>-</v>
      </c>
      <c r="M41" s="14" t="str">
        <f t="shared" si="22"/>
        <v>-</v>
      </c>
      <c r="N41" s="14" t="str">
        <f t="shared" si="22"/>
        <v>-</v>
      </c>
    </row>
    <row r="42" spans="2:14" ht="20.100000000000001" customHeight="1" thickBot="1" x14ac:dyDescent="0.25">
      <c r="B42" s="6" t="s">
        <v>8</v>
      </c>
      <c r="C42" s="14">
        <f t="shared" ref="C42:J42" si="23">IF(C18=0,"-",IF(K18=0,"-",(K18-C18)/C18))</f>
        <v>-0.83333333333333337</v>
      </c>
      <c r="D42" s="14">
        <f t="shared" si="23"/>
        <v>-0.66666666666666663</v>
      </c>
      <c r="E42" s="14" t="str">
        <f t="shared" si="23"/>
        <v>-</v>
      </c>
      <c r="F42" s="14" t="str">
        <f t="shared" si="23"/>
        <v>-</v>
      </c>
      <c r="G42" s="14" t="str">
        <f t="shared" si="23"/>
        <v>-</v>
      </c>
      <c r="H42" s="14" t="str">
        <f t="shared" si="23"/>
        <v>-</v>
      </c>
      <c r="I42" s="14" t="str">
        <f t="shared" si="23"/>
        <v>-</v>
      </c>
      <c r="J42" s="14" t="str">
        <f t="shared" si="23"/>
        <v>-</v>
      </c>
      <c r="K42" s="14">
        <f t="shared" ref="K42:N42" si="24">IF(S18=0,"-",IF(W18=0,"-",(W18-S18)/S18))</f>
        <v>-0.83333333333333337</v>
      </c>
      <c r="L42" s="14">
        <f t="shared" si="24"/>
        <v>-0.66666666666666663</v>
      </c>
      <c r="M42" s="14" t="str">
        <f t="shared" si="24"/>
        <v>-</v>
      </c>
      <c r="N42" s="14" t="str">
        <f t="shared" si="24"/>
        <v>-</v>
      </c>
    </row>
    <row r="43" spans="2:14" ht="20.100000000000001" customHeight="1" thickBot="1" x14ac:dyDescent="0.25">
      <c r="B43" s="6" t="s">
        <v>9</v>
      </c>
      <c r="C43" s="14" t="str">
        <f t="shared" ref="C43:J43" si="25">IF(C19=0,"-",IF(K19=0,"-",(K19-C19)/C19))</f>
        <v>-</v>
      </c>
      <c r="D43" s="14" t="str">
        <f t="shared" si="25"/>
        <v>-</v>
      </c>
      <c r="E43" s="14" t="str">
        <f t="shared" si="25"/>
        <v>-</v>
      </c>
      <c r="F43" s="14" t="str">
        <f t="shared" si="25"/>
        <v>-</v>
      </c>
      <c r="G43" s="14">
        <f t="shared" si="25"/>
        <v>0</v>
      </c>
      <c r="H43" s="14" t="str">
        <f t="shared" si="25"/>
        <v>-</v>
      </c>
      <c r="I43" s="14" t="str">
        <f t="shared" si="25"/>
        <v>-</v>
      </c>
      <c r="J43" s="14" t="str">
        <f t="shared" si="25"/>
        <v>-</v>
      </c>
      <c r="K43" s="14">
        <f t="shared" ref="K43:N43" si="26">IF(S19=0,"-",IF(W19=0,"-",(W19-S19)/S19))</f>
        <v>-0.8</v>
      </c>
      <c r="L43" s="14">
        <f t="shared" si="26"/>
        <v>-0.5</v>
      </c>
      <c r="M43" s="14" t="str">
        <f t="shared" si="26"/>
        <v>-</v>
      </c>
      <c r="N43" s="14" t="str">
        <f t="shared" si="26"/>
        <v>-</v>
      </c>
    </row>
    <row r="44" spans="2:14" ht="20.100000000000001" customHeight="1" thickBot="1" x14ac:dyDescent="0.25">
      <c r="B44" s="6" t="s">
        <v>10</v>
      </c>
      <c r="C44" s="14">
        <f t="shared" ref="C44:J44" si="27">IF(C20=0,"-",IF(K20=0,"-",(K20-C20)/C20))</f>
        <v>4.5454545454545456E-2</v>
      </c>
      <c r="D44" s="14">
        <f t="shared" si="27"/>
        <v>1.1666666666666667</v>
      </c>
      <c r="E44" s="14">
        <f t="shared" si="27"/>
        <v>-0.625</v>
      </c>
      <c r="F44" s="14">
        <f t="shared" si="27"/>
        <v>-0.125</v>
      </c>
      <c r="G44" s="14">
        <f t="shared" si="27"/>
        <v>-0.66666666666666663</v>
      </c>
      <c r="H44" s="14">
        <f t="shared" si="27"/>
        <v>-0.8</v>
      </c>
      <c r="I44" s="14">
        <f t="shared" si="27"/>
        <v>0</v>
      </c>
      <c r="J44" s="14" t="str">
        <f t="shared" si="27"/>
        <v>-</v>
      </c>
      <c r="K44" s="14">
        <f t="shared" ref="K44:N44" si="28">IF(S20=0,"-",IF(W20=0,"-",(W20-S20)/S20))</f>
        <v>-0.10714285714285714</v>
      </c>
      <c r="L44" s="14">
        <f t="shared" si="28"/>
        <v>0.27272727272727271</v>
      </c>
      <c r="M44" s="14">
        <f t="shared" si="28"/>
        <v>-0.55555555555555558</v>
      </c>
      <c r="N44" s="14">
        <f t="shared" si="28"/>
        <v>-0.125</v>
      </c>
    </row>
    <row r="45" spans="2:14" ht="20.100000000000001" customHeight="1" thickBot="1" x14ac:dyDescent="0.25">
      <c r="B45" s="6" t="s">
        <v>11</v>
      </c>
      <c r="C45" s="14">
        <f t="shared" ref="C45:J45" si="29">IF(C21=0,"-",IF(K21=0,"-",(K21-C21)/C21))</f>
        <v>7.1428571428571425E-2</v>
      </c>
      <c r="D45" s="14">
        <f t="shared" si="29"/>
        <v>-0.1</v>
      </c>
      <c r="E45" s="14" t="str">
        <f t="shared" si="29"/>
        <v>-</v>
      </c>
      <c r="F45" s="14">
        <f t="shared" si="29"/>
        <v>-0.5</v>
      </c>
      <c r="G45" s="14">
        <f t="shared" si="29"/>
        <v>0.33333333333333331</v>
      </c>
      <c r="H45" s="14">
        <f t="shared" si="29"/>
        <v>0.33333333333333331</v>
      </c>
      <c r="I45" s="14" t="str">
        <f t="shared" si="29"/>
        <v>-</v>
      </c>
      <c r="J45" s="14" t="str">
        <f t="shared" si="29"/>
        <v>-</v>
      </c>
      <c r="K45" s="14">
        <f t="shared" ref="K45:N45" si="30">IF(S21=0,"-",IF(W21=0,"-",(W21-S21)/S21))</f>
        <v>0.11764705882352941</v>
      </c>
      <c r="L45" s="14">
        <f t="shared" si="30"/>
        <v>0</v>
      </c>
      <c r="M45" s="14" t="str">
        <f t="shared" si="30"/>
        <v>-</v>
      </c>
      <c r="N45" s="14">
        <f t="shared" si="30"/>
        <v>-0.5</v>
      </c>
    </row>
    <row r="46" spans="2:14" ht="20.100000000000001" customHeight="1" thickBot="1" x14ac:dyDescent="0.25">
      <c r="B46" s="6" t="s">
        <v>12</v>
      </c>
      <c r="C46" s="14">
        <f t="shared" ref="C46:J46" si="31">IF(C22=0,"-",IF(K22=0,"-",(K22-C22)/C22))</f>
        <v>1</v>
      </c>
      <c r="D46" s="14" t="str">
        <f t="shared" si="31"/>
        <v>-</v>
      </c>
      <c r="E46" s="14">
        <f t="shared" si="31"/>
        <v>0</v>
      </c>
      <c r="F46" s="14" t="str">
        <f t="shared" si="31"/>
        <v>-</v>
      </c>
      <c r="G46" s="14" t="str">
        <f t="shared" si="31"/>
        <v>-</v>
      </c>
      <c r="H46" s="14" t="str">
        <f t="shared" si="31"/>
        <v>-</v>
      </c>
      <c r="I46" s="14" t="str">
        <f t="shared" si="31"/>
        <v>-</v>
      </c>
      <c r="J46" s="14" t="str">
        <f t="shared" si="31"/>
        <v>-</v>
      </c>
      <c r="K46" s="14">
        <f t="shared" ref="K46:N46" si="32">IF(S22=0,"-",IF(W22=0,"-",(W22-S22)/S22))</f>
        <v>1</v>
      </c>
      <c r="L46" s="14" t="str">
        <f t="shared" si="32"/>
        <v>-</v>
      </c>
      <c r="M46" s="14">
        <f t="shared" si="32"/>
        <v>0</v>
      </c>
      <c r="N46" s="14" t="str">
        <f t="shared" si="32"/>
        <v>-</v>
      </c>
    </row>
    <row r="47" spans="2:14" ht="20.100000000000001" customHeight="1" thickBot="1" x14ac:dyDescent="0.25">
      <c r="B47" s="6" t="s">
        <v>13</v>
      </c>
      <c r="C47" s="14">
        <f t="shared" ref="C47:J47" si="33">IF(C23=0,"-",IF(K23=0,"-",(K23-C23)/C23))</f>
        <v>1</v>
      </c>
      <c r="D47" s="14">
        <f t="shared" si="33"/>
        <v>-0.25</v>
      </c>
      <c r="E47" s="14" t="str">
        <f t="shared" si="33"/>
        <v>-</v>
      </c>
      <c r="F47" s="14" t="str">
        <f t="shared" si="33"/>
        <v>-</v>
      </c>
      <c r="G47" s="14" t="str">
        <f t="shared" si="33"/>
        <v>-</v>
      </c>
      <c r="H47" s="14" t="str">
        <f t="shared" si="33"/>
        <v>-</v>
      </c>
      <c r="I47" s="14" t="str">
        <f t="shared" si="33"/>
        <v>-</v>
      </c>
      <c r="J47" s="14" t="str">
        <f t="shared" si="33"/>
        <v>-</v>
      </c>
      <c r="K47" s="14">
        <f t="shared" ref="K47:N47" si="34">IF(S23=0,"-",IF(W23=0,"-",(W23-S23)/S23))</f>
        <v>0.33333333333333331</v>
      </c>
      <c r="L47" s="14">
        <f t="shared" si="34"/>
        <v>-0.5</v>
      </c>
      <c r="M47" s="14" t="str">
        <f t="shared" si="34"/>
        <v>-</v>
      </c>
      <c r="N47" s="14" t="str">
        <f t="shared" si="34"/>
        <v>-</v>
      </c>
    </row>
    <row r="48" spans="2:14" ht="20.100000000000001" customHeight="1" thickBot="1" x14ac:dyDescent="0.25">
      <c r="B48" s="6" t="s">
        <v>14</v>
      </c>
      <c r="C48" s="14">
        <f t="shared" ref="C48:J48" si="35">IF(C24=0,"-",IF(K24=0,"-",(K24-C24)/C24))</f>
        <v>-0.35</v>
      </c>
      <c r="D48" s="14">
        <f t="shared" si="35"/>
        <v>-0.15384615384615385</v>
      </c>
      <c r="E48" s="14">
        <f t="shared" si="35"/>
        <v>-0.33333333333333331</v>
      </c>
      <c r="F48" s="14" t="str">
        <f t="shared" si="35"/>
        <v>-</v>
      </c>
      <c r="G48" s="14">
        <f t="shared" si="35"/>
        <v>-0.16666666666666666</v>
      </c>
      <c r="H48" s="14">
        <f t="shared" si="35"/>
        <v>-0.33333333333333331</v>
      </c>
      <c r="I48" s="14">
        <f t="shared" si="35"/>
        <v>1</v>
      </c>
      <c r="J48" s="14">
        <f t="shared" si="35"/>
        <v>-0.5</v>
      </c>
      <c r="K48" s="14">
        <f t="shared" ref="K48:N48" si="36">IF(S24=0,"-",IF(W24=0,"-",(W24-S24)/S24))</f>
        <v>-0.30769230769230771</v>
      </c>
      <c r="L48" s="14">
        <f t="shared" si="36"/>
        <v>-0.1875</v>
      </c>
      <c r="M48" s="14">
        <f t="shared" si="36"/>
        <v>0</v>
      </c>
      <c r="N48" s="14">
        <f t="shared" si="36"/>
        <v>-0.83333333333333337</v>
      </c>
    </row>
    <row r="49" spans="2:14" ht="20.100000000000001" customHeight="1" thickBot="1" x14ac:dyDescent="0.25">
      <c r="B49" s="6" t="s">
        <v>15</v>
      </c>
      <c r="C49" s="14">
        <f t="shared" ref="C49:J49" si="37">IF(C25=0,"-",IF(K25=0,"-",(K25-C25)/C25))</f>
        <v>-0.66666666666666663</v>
      </c>
      <c r="D49" s="14">
        <f t="shared" si="37"/>
        <v>-0.66666666666666663</v>
      </c>
      <c r="E49" s="14" t="str">
        <f t="shared" si="37"/>
        <v>-</v>
      </c>
      <c r="F49" s="14" t="str">
        <f t="shared" si="37"/>
        <v>-</v>
      </c>
      <c r="G49" s="14" t="str">
        <f t="shared" si="37"/>
        <v>-</v>
      </c>
      <c r="H49" s="14" t="str">
        <f t="shared" si="37"/>
        <v>-</v>
      </c>
      <c r="I49" s="14" t="str">
        <f t="shared" si="37"/>
        <v>-</v>
      </c>
      <c r="J49" s="14" t="str">
        <f t="shared" si="37"/>
        <v>-</v>
      </c>
      <c r="K49" s="14">
        <f t="shared" ref="K49:N49" si="38">IF(S25=0,"-",IF(W25=0,"-",(W25-S25)/S25))</f>
        <v>-0.66666666666666663</v>
      </c>
      <c r="L49" s="14">
        <f t="shared" si="38"/>
        <v>-0.66666666666666663</v>
      </c>
      <c r="M49" s="14" t="str">
        <f t="shared" si="38"/>
        <v>-</v>
      </c>
      <c r="N49" s="14" t="str">
        <f t="shared" si="38"/>
        <v>-</v>
      </c>
    </row>
    <row r="50" spans="2:14" ht="20.100000000000001" customHeight="1" thickBot="1" x14ac:dyDescent="0.25">
      <c r="B50" s="6" t="s">
        <v>16</v>
      </c>
      <c r="C50" s="14">
        <f t="shared" ref="C50:J50" si="39">IF(C26=0,"-",IF(K26=0,"-",(K26-C26)/C26))</f>
        <v>1</v>
      </c>
      <c r="D50" s="14">
        <f t="shared" si="39"/>
        <v>1</v>
      </c>
      <c r="E50" s="14" t="str">
        <f t="shared" si="39"/>
        <v>-</v>
      </c>
      <c r="F50" s="14" t="str">
        <f t="shared" si="39"/>
        <v>-</v>
      </c>
      <c r="G50" s="14">
        <f t="shared" si="39"/>
        <v>0</v>
      </c>
      <c r="H50" s="14">
        <f t="shared" si="39"/>
        <v>0</v>
      </c>
      <c r="I50" s="14" t="str">
        <f t="shared" si="39"/>
        <v>-</v>
      </c>
      <c r="J50" s="14" t="str">
        <f t="shared" si="39"/>
        <v>-</v>
      </c>
      <c r="K50" s="14">
        <f t="shared" ref="K50:N50" si="40">IF(S26=0,"-",IF(W26=0,"-",(W26-S26)/S26))</f>
        <v>0.33333333333333331</v>
      </c>
      <c r="L50" s="14">
        <f t="shared" si="40"/>
        <v>0.33333333333333331</v>
      </c>
      <c r="M50" s="14" t="str">
        <f t="shared" si="40"/>
        <v>-</v>
      </c>
      <c r="N50" s="14" t="str">
        <f t="shared" si="40"/>
        <v>-</v>
      </c>
    </row>
    <row r="51" spans="2:14" ht="20.100000000000001" customHeight="1" thickBot="1" x14ac:dyDescent="0.25">
      <c r="B51" s="7" t="s">
        <v>17</v>
      </c>
      <c r="C51" s="14">
        <f t="shared" ref="C51:J51" si="41">IF(C27=0,"-",IF(K27=0,"-",(K27-C27)/C27))</f>
        <v>1</v>
      </c>
      <c r="D51" s="14">
        <f t="shared" si="41"/>
        <v>0.75</v>
      </c>
      <c r="E51" s="14" t="str">
        <f t="shared" si="41"/>
        <v>-</v>
      </c>
      <c r="F51" s="14" t="str">
        <f t="shared" si="41"/>
        <v>-</v>
      </c>
      <c r="G51" s="14">
        <f t="shared" si="41"/>
        <v>-0.75</v>
      </c>
      <c r="H51" s="14">
        <f t="shared" si="41"/>
        <v>-0.75</v>
      </c>
      <c r="I51" s="14" t="str">
        <f t="shared" si="41"/>
        <v>-</v>
      </c>
      <c r="J51" s="14" t="str">
        <f t="shared" si="41"/>
        <v>-</v>
      </c>
      <c r="K51" s="14">
        <f t="shared" ref="K51:N51" si="42">IF(S27=0,"-",IF(W27=0,"-",(W27-S27)/S27))</f>
        <v>0.22222222222222221</v>
      </c>
      <c r="L51" s="14">
        <f t="shared" si="42"/>
        <v>0</v>
      </c>
      <c r="M51" s="14" t="str">
        <f t="shared" si="42"/>
        <v>-</v>
      </c>
      <c r="N51" s="14" t="str">
        <f t="shared" si="42"/>
        <v>-</v>
      </c>
    </row>
    <row r="52" spans="2:14" ht="20.100000000000001" customHeight="1" thickBot="1" x14ac:dyDescent="0.25">
      <c r="B52" s="8" t="s">
        <v>18</v>
      </c>
      <c r="C52" s="14" t="str">
        <f t="shared" ref="C52:J52" si="43">IF(C28=0,"-",IF(K28=0,"-",(K28-C28)/C28))</f>
        <v>-</v>
      </c>
      <c r="D52" s="14" t="str">
        <f t="shared" si="43"/>
        <v>-</v>
      </c>
      <c r="E52" s="14" t="str">
        <f t="shared" si="43"/>
        <v>-</v>
      </c>
      <c r="F52" s="14" t="str">
        <f t="shared" si="43"/>
        <v>-</v>
      </c>
      <c r="G52" s="14" t="str">
        <f t="shared" si="43"/>
        <v>-</v>
      </c>
      <c r="H52" s="14" t="str">
        <f t="shared" si="43"/>
        <v>-</v>
      </c>
      <c r="I52" s="14" t="str">
        <f t="shared" si="43"/>
        <v>-</v>
      </c>
      <c r="J52" s="14" t="str">
        <f t="shared" si="43"/>
        <v>-</v>
      </c>
      <c r="K52" s="14" t="str">
        <f t="shared" ref="K52:N52" si="44">IF(S28=0,"-",IF(W28=0,"-",(W28-S28)/S28))</f>
        <v>-</v>
      </c>
      <c r="L52" s="14" t="str">
        <f t="shared" si="44"/>
        <v>-</v>
      </c>
      <c r="M52" s="14" t="str">
        <f t="shared" si="44"/>
        <v>-</v>
      </c>
      <c r="N52" s="14" t="str">
        <f t="shared" si="44"/>
        <v>-</v>
      </c>
    </row>
    <row r="53" spans="2:14" ht="20.100000000000001" customHeight="1" thickBot="1" x14ac:dyDescent="0.25">
      <c r="B53" s="9" t="s">
        <v>33</v>
      </c>
      <c r="C53" s="15">
        <f t="shared" ref="C53:J53" si="45">IF(C29=0,"-",IF(K29=0,"-",(K29-C29)/C29))</f>
        <v>-5.8823529411764705E-2</v>
      </c>
      <c r="D53" s="15">
        <f t="shared" si="45"/>
        <v>-4.1666666666666664E-2</v>
      </c>
      <c r="E53" s="15">
        <f t="shared" si="45"/>
        <v>0.36363636363636365</v>
      </c>
      <c r="F53" s="15">
        <f t="shared" si="45"/>
        <v>-0.48</v>
      </c>
      <c r="G53" s="15">
        <f t="shared" si="45"/>
        <v>-0.34285714285714286</v>
      </c>
      <c r="H53" s="15">
        <f t="shared" si="45"/>
        <v>-0.36666666666666664</v>
      </c>
      <c r="I53" s="15">
        <f t="shared" si="45"/>
        <v>0</v>
      </c>
      <c r="J53" s="15">
        <f t="shared" si="45"/>
        <v>-0.5</v>
      </c>
      <c r="K53" s="15">
        <f t="shared" ref="K53:N53" si="46">IF(S29=0,"-",IF(W29=0,"-",(W29-S29)/S29))</f>
        <v>-0.12337662337662338</v>
      </c>
      <c r="L53" s="15">
        <f t="shared" si="46"/>
        <v>-0.13725490196078433</v>
      </c>
      <c r="M53" s="15">
        <f t="shared" si="46"/>
        <v>0.32</v>
      </c>
      <c r="N53" s="15">
        <f t="shared" si="46"/>
        <v>-0.48148148148148145</v>
      </c>
    </row>
    <row r="54" spans="2:14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</sheetData>
  <mergeCells count="16">
    <mergeCell ref="S9:V9"/>
    <mergeCell ref="W9:Z9"/>
    <mergeCell ref="S10:Z10"/>
    <mergeCell ref="C10:F10"/>
    <mergeCell ref="G10:J10"/>
    <mergeCell ref="C9:J9"/>
    <mergeCell ref="K9:R9"/>
    <mergeCell ref="K10:N10"/>
    <mergeCell ref="B9:B11"/>
    <mergeCell ref="O10:R10"/>
    <mergeCell ref="C33:F33"/>
    <mergeCell ref="C34:F34"/>
    <mergeCell ref="G33:J33"/>
    <mergeCell ref="G34:J34"/>
    <mergeCell ref="K33:N33"/>
    <mergeCell ref="K34:N34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8:Q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1" t="s">
        <v>119</v>
      </c>
      <c r="D8" s="51"/>
      <c r="E8" s="51"/>
      <c r="F8" s="51"/>
      <c r="G8" s="27"/>
      <c r="H8" s="50" t="s">
        <v>120</v>
      </c>
      <c r="I8" s="51"/>
      <c r="J8" s="51"/>
      <c r="K8" s="51"/>
      <c r="L8" s="27"/>
      <c r="M8" s="50" t="s">
        <v>122</v>
      </c>
      <c r="N8" s="51"/>
      <c r="O8" s="51"/>
      <c r="P8" s="51"/>
      <c r="Q8" s="27"/>
    </row>
    <row r="9" spans="2:17" ht="44.25" customHeight="1" thickBot="1" x14ac:dyDescent="0.25">
      <c r="C9" s="36" t="s">
        <v>85</v>
      </c>
      <c r="D9" s="36"/>
      <c r="E9" s="36"/>
      <c r="F9" s="36"/>
      <c r="G9" s="37"/>
      <c r="H9" s="36" t="s">
        <v>85</v>
      </c>
      <c r="I9" s="36"/>
      <c r="J9" s="36"/>
      <c r="K9" s="36"/>
      <c r="L9" s="37"/>
      <c r="M9" s="36" t="s">
        <v>85</v>
      </c>
      <c r="N9" s="36"/>
      <c r="O9" s="36"/>
      <c r="P9" s="36"/>
      <c r="Q9" s="37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39</v>
      </c>
      <c r="D11" s="23">
        <v>20</v>
      </c>
      <c r="E11" s="23">
        <v>8</v>
      </c>
      <c r="F11" s="23">
        <v>6</v>
      </c>
      <c r="G11" s="23">
        <v>5</v>
      </c>
      <c r="H11" s="23">
        <v>27</v>
      </c>
      <c r="I11" s="23">
        <v>16</v>
      </c>
      <c r="J11" s="23">
        <v>8</v>
      </c>
      <c r="K11" s="23">
        <v>2</v>
      </c>
      <c r="L11" s="23">
        <v>1</v>
      </c>
      <c r="M11" s="14">
        <f>IF(C11=0,"-",IF(H11=0,"-",(H11-C11)/C11))</f>
        <v>-0.30769230769230771</v>
      </c>
      <c r="N11" s="14">
        <f t="shared" ref="N11:Q28" si="0">IF(D11=0,"-",IF(I11=0,"-",(I11-D11)/D11))</f>
        <v>-0.2</v>
      </c>
      <c r="O11" s="14">
        <f t="shared" si="0"/>
        <v>0</v>
      </c>
      <c r="P11" s="14">
        <f t="shared" si="0"/>
        <v>-0.66666666666666663</v>
      </c>
      <c r="Q11" s="14">
        <f t="shared" si="0"/>
        <v>-0.8</v>
      </c>
    </row>
    <row r="12" spans="2:17" ht="20.100000000000001" customHeight="1" thickBot="1" x14ac:dyDescent="0.25">
      <c r="B12" s="6" t="s">
        <v>3</v>
      </c>
      <c r="C12" s="23">
        <v>1</v>
      </c>
      <c r="D12" s="23">
        <v>1</v>
      </c>
      <c r="E12" s="23">
        <v>0</v>
      </c>
      <c r="F12" s="23">
        <v>0</v>
      </c>
      <c r="G12" s="23">
        <v>0</v>
      </c>
      <c r="H12" s="23">
        <v>7</v>
      </c>
      <c r="I12" s="23">
        <v>4</v>
      </c>
      <c r="J12" s="23">
        <v>2</v>
      </c>
      <c r="K12" s="23">
        <v>1</v>
      </c>
      <c r="L12" s="23">
        <v>0</v>
      </c>
      <c r="M12" s="14">
        <f t="shared" ref="M12:M28" si="1">IF(C12=0,"-",IF(H12=0,"-",(H12-C12)/C12))</f>
        <v>6</v>
      </c>
      <c r="N12" s="14">
        <f t="shared" si="0"/>
        <v>3</v>
      </c>
      <c r="O12" s="14" t="str">
        <f t="shared" si="0"/>
        <v>-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9</v>
      </c>
      <c r="D13" s="23">
        <v>6</v>
      </c>
      <c r="E13" s="23">
        <v>3</v>
      </c>
      <c r="F13" s="23">
        <v>0</v>
      </c>
      <c r="G13" s="23">
        <v>0</v>
      </c>
      <c r="H13" s="23">
        <v>4</v>
      </c>
      <c r="I13" s="23">
        <v>2</v>
      </c>
      <c r="J13" s="23">
        <v>1</v>
      </c>
      <c r="K13" s="23">
        <v>1</v>
      </c>
      <c r="L13" s="23">
        <v>0</v>
      </c>
      <c r="M13" s="14">
        <f t="shared" si="1"/>
        <v>-0.55555555555555558</v>
      </c>
      <c r="N13" s="14">
        <f t="shared" si="0"/>
        <v>-0.66666666666666663</v>
      </c>
      <c r="O13" s="14">
        <f t="shared" si="0"/>
        <v>-0.66666666666666663</v>
      </c>
      <c r="P13" s="14" t="str">
        <f t="shared" si="0"/>
        <v>-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1</v>
      </c>
      <c r="I14" s="23">
        <v>1</v>
      </c>
      <c r="J14" s="23">
        <v>0</v>
      </c>
      <c r="K14" s="23">
        <v>0</v>
      </c>
      <c r="L14" s="23">
        <v>0</v>
      </c>
      <c r="M14" s="14" t="str">
        <f t="shared" si="1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1</v>
      </c>
      <c r="D15" s="23">
        <v>1</v>
      </c>
      <c r="E15" s="23">
        <v>0</v>
      </c>
      <c r="F15" s="23">
        <v>0</v>
      </c>
      <c r="G15" s="23">
        <v>0</v>
      </c>
      <c r="H15" s="23">
        <v>6</v>
      </c>
      <c r="I15" s="23">
        <v>1</v>
      </c>
      <c r="J15" s="23">
        <v>2</v>
      </c>
      <c r="K15" s="23">
        <v>2</v>
      </c>
      <c r="L15" s="23">
        <v>1</v>
      </c>
      <c r="M15" s="14">
        <f t="shared" si="1"/>
        <v>5</v>
      </c>
      <c r="N15" s="14">
        <f t="shared" si="0"/>
        <v>0</v>
      </c>
      <c r="O15" s="14" t="str">
        <f t="shared" si="0"/>
        <v>-</v>
      </c>
      <c r="P15" s="14" t="str">
        <f t="shared" si="0"/>
        <v>-</v>
      </c>
      <c r="Q15" s="14" t="str">
        <f t="shared" si="0"/>
        <v>-</v>
      </c>
    </row>
    <row r="16" spans="2:17" ht="20.100000000000001" customHeight="1" thickBot="1" x14ac:dyDescent="0.25">
      <c r="B16" s="6" t="s">
        <v>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6</v>
      </c>
      <c r="D17" s="23">
        <v>6</v>
      </c>
      <c r="E17" s="23">
        <v>0</v>
      </c>
      <c r="F17" s="23">
        <v>0</v>
      </c>
      <c r="G17" s="23">
        <v>0</v>
      </c>
      <c r="H17" s="23">
        <v>1</v>
      </c>
      <c r="I17" s="23">
        <v>0</v>
      </c>
      <c r="J17" s="23">
        <v>1</v>
      </c>
      <c r="K17" s="23">
        <v>0</v>
      </c>
      <c r="L17" s="23">
        <v>0</v>
      </c>
      <c r="M17" s="14">
        <f t="shared" si="1"/>
        <v>-0.83333333333333337</v>
      </c>
      <c r="N17" s="14" t="str">
        <f t="shared" si="0"/>
        <v>-</v>
      </c>
      <c r="O17" s="14" t="str">
        <f t="shared" si="0"/>
        <v>-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5</v>
      </c>
      <c r="D18" s="23">
        <v>2</v>
      </c>
      <c r="E18" s="23">
        <v>2</v>
      </c>
      <c r="F18" s="23">
        <v>1</v>
      </c>
      <c r="G18" s="23">
        <v>0</v>
      </c>
      <c r="H18" s="23">
        <v>1</v>
      </c>
      <c r="I18" s="23">
        <v>0</v>
      </c>
      <c r="J18" s="23">
        <v>0</v>
      </c>
      <c r="K18" s="23">
        <v>1</v>
      </c>
      <c r="L18" s="23">
        <v>0</v>
      </c>
      <c r="M18" s="14">
        <f t="shared" si="1"/>
        <v>-0.8</v>
      </c>
      <c r="N18" s="14" t="str">
        <f t="shared" si="0"/>
        <v>-</v>
      </c>
      <c r="O18" s="14" t="str">
        <f t="shared" si="0"/>
        <v>-</v>
      </c>
      <c r="P18" s="14">
        <f t="shared" si="0"/>
        <v>0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27</v>
      </c>
      <c r="D19" s="23">
        <v>15</v>
      </c>
      <c r="E19" s="23">
        <v>7</v>
      </c>
      <c r="F19" s="23">
        <v>3</v>
      </c>
      <c r="G19" s="23">
        <v>2</v>
      </c>
      <c r="H19" s="23">
        <v>25</v>
      </c>
      <c r="I19" s="23">
        <v>9</v>
      </c>
      <c r="J19" s="23">
        <v>14</v>
      </c>
      <c r="K19" s="23">
        <v>1</v>
      </c>
      <c r="L19" s="23">
        <v>1</v>
      </c>
      <c r="M19" s="14">
        <f t="shared" si="1"/>
        <v>-7.407407407407407E-2</v>
      </c>
      <c r="N19" s="14">
        <f t="shared" si="0"/>
        <v>-0.4</v>
      </c>
      <c r="O19" s="14">
        <f t="shared" si="0"/>
        <v>1</v>
      </c>
      <c r="P19" s="14">
        <f t="shared" si="0"/>
        <v>-0.66666666666666663</v>
      </c>
      <c r="Q19" s="14">
        <f t="shared" si="0"/>
        <v>-0.5</v>
      </c>
    </row>
    <row r="20" spans="2:17" ht="20.100000000000001" customHeight="1" thickBot="1" x14ac:dyDescent="0.25">
      <c r="B20" s="6" t="s">
        <v>11</v>
      </c>
      <c r="C20" s="23">
        <v>17</v>
      </c>
      <c r="D20" s="23">
        <v>6</v>
      </c>
      <c r="E20" s="23">
        <v>8</v>
      </c>
      <c r="F20" s="23">
        <v>2</v>
      </c>
      <c r="G20" s="23">
        <v>1</v>
      </c>
      <c r="H20" s="23">
        <v>19</v>
      </c>
      <c r="I20" s="23">
        <v>12</v>
      </c>
      <c r="J20" s="23">
        <v>3</v>
      </c>
      <c r="K20" s="23">
        <v>4</v>
      </c>
      <c r="L20" s="23">
        <v>0</v>
      </c>
      <c r="M20" s="14">
        <f t="shared" si="1"/>
        <v>0.11764705882352941</v>
      </c>
      <c r="N20" s="14">
        <f t="shared" si="0"/>
        <v>1</v>
      </c>
      <c r="O20" s="14">
        <f t="shared" si="0"/>
        <v>-0.625</v>
      </c>
      <c r="P20" s="14">
        <f t="shared" si="0"/>
        <v>1</v>
      </c>
      <c r="Q20" s="14" t="str">
        <f t="shared" si="0"/>
        <v>-</v>
      </c>
    </row>
    <row r="21" spans="2:17" ht="20.100000000000001" customHeight="1" thickBot="1" x14ac:dyDescent="0.25">
      <c r="B21" s="6" t="s">
        <v>12</v>
      </c>
      <c r="C21" s="23">
        <v>1</v>
      </c>
      <c r="D21" s="23">
        <v>1</v>
      </c>
      <c r="E21" s="23">
        <v>0</v>
      </c>
      <c r="F21" s="23">
        <v>0</v>
      </c>
      <c r="G21" s="23">
        <v>0</v>
      </c>
      <c r="H21" s="23">
        <v>1</v>
      </c>
      <c r="I21" s="23">
        <v>1</v>
      </c>
      <c r="J21" s="23">
        <v>0</v>
      </c>
      <c r="K21" s="23">
        <v>0</v>
      </c>
      <c r="L21" s="23">
        <v>0</v>
      </c>
      <c r="M21" s="14">
        <f t="shared" si="1"/>
        <v>0</v>
      </c>
      <c r="N21" s="14">
        <f t="shared" si="0"/>
        <v>0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6</v>
      </c>
      <c r="D22" s="23">
        <v>2</v>
      </c>
      <c r="E22" s="23">
        <v>2</v>
      </c>
      <c r="F22" s="23">
        <v>2</v>
      </c>
      <c r="G22" s="23">
        <v>0</v>
      </c>
      <c r="H22" s="23">
        <v>8</v>
      </c>
      <c r="I22" s="23">
        <v>4</v>
      </c>
      <c r="J22" s="23">
        <v>4</v>
      </c>
      <c r="K22" s="23">
        <v>0</v>
      </c>
      <c r="L22" s="23">
        <v>0</v>
      </c>
      <c r="M22" s="14">
        <f t="shared" si="1"/>
        <v>0.33333333333333331</v>
      </c>
      <c r="N22" s="14">
        <f t="shared" si="0"/>
        <v>1</v>
      </c>
      <c r="O22" s="14">
        <f t="shared" si="0"/>
        <v>1</v>
      </c>
      <c r="P22" s="14" t="str">
        <f t="shared" si="0"/>
        <v>-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26</v>
      </c>
      <c r="D23" s="23">
        <v>12</v>
      </c>
      <c r="E23" s="23">
        <v>8</v>
      </c>
      <c r="F23" s="23">
        <v>5</v>
      </c>
      <c r="G23" s="23">
        <v>1</v>
      </c>
      <c r="H23" s="23">
        <v>18</v>
      </c>
      <c r="I23" s="23">
        <v>8</v>
      </c>
      <c r="J23" s="23">
        <v>5</v>
      </c>
      <c r="K23" s="23">
        <v>3</v>
      </c>
      <c r="L23" s="23">
        <v>2</v>
      </c>
      <c r="M23" s="14">
        <f t="shared" si="1"/>
        <v>-0.30769230769230771</v>
      </c>
      <c r="N23" s="14">
        <f t="shared" si="0"/>
        <v>-0.33333333333333331</v>
      </c>
      <c r="O23" s="14">
        <f t="shared" si="0"/>
        <v>-0.375</v>
      </c>
      <c r="P23" s="14">
        <f t="shared" si="0"/>
        <v>-0.4</v>
      </c>
      <c r="Q23" s="14">
        <f t="shared" si="0"/>
        <v>1</v>
      </c>
    </row>
    <row r="24" spans="2:17" ht="20.100000000000001" customHeight="1" thickBot="1" x14ac:dyDescent="0.25">
      <c r="B24" s="6" t="s">
        <v>15</v>
      </c>
      <c r="C24" s="23">
        <v>3</v>
      </c>
      <c r="D24" s="23">
        <v>0</v>
      </c>
      <c r="E24" s="23">
        <v>3</v>
      </c>
      <c r="F24" s="23">
        <v>0</v>
      </c>
      <c r="G24" s="23">
        <v>0</v>
      </c>
      <c r="H24" s="23">
        <v>1</v>
      </c>
      <c r="I24" s="23">
        <v>0</v>
      </c>
      <c r="J24" s="23">
        <v>1</v>
      </c>
      <c r="K24" s="23">
        <v>0</v>
      </c>
      <c r="L24" s="23">
        <v>0</v>
      </c>
      <c r="M24" s="14">
        <f t="shared" si="1"/>
        <v>-0.66666666666666663</v>
      </c>
      <c r="N24" s="14" t="str">
        <f t="shared" si="0"/>
        <v>-</v>
      </c>
      <c r="O24" s="14">
        <f t="shared" si="0"/>
        <v>-0.66666666666666663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3</v>
      </c>
      <c r="D25" s="23">
        <v>1</v>
      </c>
      <c r="E25" s="23">
        <v>0</v>
      </c>
      <c r="F25" s="23">
        <v>0</v>
      </c>
      <c r="G25" s="23">
        <v>2</v>
      </c>
      <c r="H25" s="23">
        <v>4</v>
      </c>
      <c r="I25" s="23">
        <v>1</v>
      </c>
      <c r="J25" s="23">
        <v>1</v>
      </c>
      <c r="K25" s="23">
        <v>1</v>
      </c>
      <c r="L25" s="23">
        <v>1</v>
      </c>
      <c r="M25" s="14">
        <f t="shared" si="1"/>
        <v>0.33333333333333331</v>
      </c>
      <c r="N25" s="14">
        <f t="shared" si="0"/>
        <v>0</v>
      </c>
      <c r="O25" s="14" t="str">
        <f t="shared" si="0"/>
        <v>-</v>
      </c>
      <c r="P25" s="14" t="str">
        <f t="shared" si="0"/>
        <v>-</v>
      </c>
      <c r="Q25" s="14">
        <f t="shared" si="0"/>
        <v>-0.5</v>
      </c>
    </row>
    <row r="26" spans="2:17" ht="20.100000000000001" customHeight="1" thickBot="1" x14ac:dyDescent="0.25">
      <c r="B26" s="7" t="s">
        <v>17</v>
      </c>
      <c r="C26" s="23">
        <v>9</v>
      </c>
      <c r="D26" s="23">
        <v>2</v>
      </c>
      <c r="E26" s="23">
        <v>3</v>
      </c>
      <c r="F26" s="23">
        <v>2</v>
      </c>
      <c r="G26" s="23">
        <v>2</v>
      </c>
      <c r="H26" s="23">
        <v>11</v>
      </c>
      <c r="I26" s="23">
        <v>5</v>
      </c>
      <c r="J26" s="23">
        <v>5</v>
      </c>
      <c r="K26" s="23">
        <v>1</v>
      </c>
      <c r="L26" s="23">
        <v>0</v>
      </c>
      <c r="M26" s="14">
        <f t="shared" si="1"/>
        <v>0.22222222222222221</v>
      </c>
      <c r="N26" s="14">
        <f t="shared" si="0"/>
        <v>1.5</v>
      </c>
      <c r="O26" s="14">
        <f t="shared" si="0"/>
        <v>0.66666666666666663</v>
      </c>
      <c r="P26" s="14">
        <f t="shared" si="0"/>
        <v>-0.5</v>
      </c>
      <c r="Q26" s="14" t="str">
        <f t="shared" si="0"/>
        <v>-</v>
      </c>
    </row>
    <row r="27" spans="2:17" ht="20.100000000000001" customHeight="1" thickBot="1" x14ac:dyDescent="0.25">
      <c r="B27" s="8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153</v>
      </c>
      <c r="D28" s="12">
        <f t="shared" ref="D28:L28" si="2">SUM(D11:D27)</f>
        <v>75</v>
      </c>
      <c r="E28" s="12">
        <f t="shared" si="2"/>
        <v>44</v>
      </c>
      <c r="F28" s="12">
        <f t="shared" si="2"/>
        <v>21</v>
      </c>
      <c r="G28" s="12">
        <f t="shared" si="2"/>
        <v>13</v>
      </c>
      <c r="H28" s="12">
        <f t="shared" si="2"/>
        <v>134</v>
      </c>
      <c r="I28" s="12">
        <f t="shared" si="2"/>
        <v>64</v>
      </c>
      <c r="J28" s="12">
        <f t="shared" si="2"/>
        <v>47</v>
      </c>
      <c r="K28" s="12">
        <f t="shared" si="2"/>
        <v>17</v>
      </c>
      <c r="L28" s="12">
        <f t="shared" si="2"/>
        <v>6</v>
      </c>
      <c r="M28" s="15">
        <f t="shared" si="1"/>
        <v>-0.12418300653594772</v>
      </c>
      <c r="N28" s="15">
        <f t="shared" si="0"/>
        <v>-0.14666666666666667</v>
      </c>
      <c r="O28" s="15">
        <f t="shared" si="0"/>
        <v>6.8181818181818177E-2</v>
      </c>
      <c r="P28" s="15">
        <f t="shared" si="0"/>
        <v>-0.19047619047619047</v>
      </c>
      <c r="Q28" s="15">
        <f t="shared" si="0"/>
        <v>-0.53846153846153844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2" spans="2:17" ht="44.25" customHeight="1" thickBot="1" x14ac:dyDescent="0.25">
      <c r="C32" s="51" t="s">
        <v>119</v>
      </c>
      <c r="D32" s="51"/>
      <c r="E32" s="51"/>
      <c r="F32" s="51"/>
      <c r="G32" s="27"/>
      <c r="H32" s="50" t="s">
        <v>120</v>
      </c>
      <c r="I32" s="51"/>
      <c r="J32" s="51"/>
      <c r="K32" s="51"/>
      <c r="L32" s="27"/>
      <c r="M32" s="50" t="s">
        <v>122</v>
      </c>
      <c r="N32" s="51"/>
      <c r="O32" s="51"/>
      <c r="P32" s="51"/>
      <c r="Q32" s="27"/>
    </row>
    <row r="33" spans="2:17" ht="44.25" customHeight="1" thickBot="1" x14ac:dyDescent="0.25">
      <c r="C33" s="36" t="s">
        <v>86</v>
      </c>
      <c r="D33" s="36"/>
      <c r="E33" s="36"/>
      <c r="F33" s="36"/>
      <c r="G33" s="37"/>
      <c r="H33" s="36" t="s">
        <v>86</v>
      </c>
      <c r="I33" s="36"/>
      <c r="J33" s="36"/>
      <c r="K33" s="36"/>
      <c r="L33" s="37"/>
      <c r="M33" s="36" t="s">
        <v>86</v>
      </c>
      <c r="N33" s="36"/>
      <c r="O33" s="36"/>
      <c r="P33" s="36"/>
      <c r="Q33" s="37"/>
    </row>
    <row r="34" spans="2:17" ht="44.25" customHeight="1" thickBot="1" x14ac:dyDescent="0.25">
      <c r="C34" s="10" t="s">
        <v>33</v>
      </c>
      <c r="D34" s="10" t="s">
        <v>87</v>
      </c>
      <c r="E34" s="10" t="s">
        <v>89</v>
      </c>
      <c r="F34" s="10" t="s">
        <v>88</v>
      </c>
      <c r="G34" s="10" t="s">
        <v>90</v>
      </c>
      <c r="H34" s="10" t="s">
        <v>33</v>
      </c>
      <c r="I34" s="10" t="s">
        <v>87</v>
      </c>
      <c r="J34" s="10" t="s">
        <v>89</v>
      </c>
      <c r="K34" s="10" t="s">
        <v>88</v>
      </c>
      <c r="L34" s="10" t="s">
        <v>90</v>
      </c>
      <c r="M34" s="10" t="s">
        <v>33</v>
      </c>
      <c r="N34" s="10" t="s">
        <v>87</v>
      </c>
      <c r="O34" s="10" t="s">
        <v>89</v>
      </c>
      <c r="P34" s="10" t="s">
        <v>88</v>
      </c>
      <c r="Q34" s="10" t="s">
        <v>90</v>
      </c>
    </row>
    <row r="35" spans="2:17" ht="20.100000000000001" customHeight="1" thickBot="1" x14ac:dyDescent="0.25">
      <c r="B35" s="5" t="s">
        <v>2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14" t="str">
        <f>IF(C35=0,"-",IF(H35=0,"-",(H35-C35)/C35))</f>
        <v>-</v>
      </c>
      <c r="N35" s="14" t="str">
        <f t="shared" ref="N35:N52" si="3">IF(D35=0,"-",IF(I35=0,"-",(I35-D35)/D35))</f>
        <v>-</v>
      </c>
      <c r="O35" s="14" t="str">
        <f t="shared" ref="O35:O52" si="4">IF(E35=0,"-",IF(J35=0,"-",(J35-E35)/E35))</f>
        <v>-</v>
      </c>
      <c r="P35" s="14" t="str">
        <f t="shared" ref="P35:P52" si="5">IF(F35=0,"-",IF(K35=0,"-",(K35-F35)/F35))</f>
        <v>-</v>
      </c>
      <c r="Q35" s="14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14" t="str">
        <f t="shared" ref="M36:M52" si="7">IF(C36=0,"-",IF(H36=0,"-",(H36-C36)/C36))</f>
        <v>-</v>
      </c>
      <c r="N36" s="14" t="str">
        <f t="shared" si="3"/>
        <v>-</v>
      </c>
      <c r="O36" s="14" t="str">
        <f t="shared" si="4"/>
        <v>-</v>
      </c>
      <c r="P36" s="14" t="str">
        <f t="shared" si="5"/>
        <v>-</v>
      </c>
      <c r="Q36" s="14" t="str">
        <f t="shared" si="6"/>
        <v>-</v>
      </c>
    </row>
    <row r="37" spans="2:17" ht="20.100000000000001" customHeight="1" thickBot="1" x14ac:dyDescent="0.25">
      <c r="B37" s="6" t="s">
        <v>4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14" t="str">
        <f t="shared" si="7"/>
        <v>-</v>
      </c>
      <c r="N37" s="14" t="str">
        <f t="shared" si="3"/>
        <v>-</v>
      </c>
      <c r="O37" s="14" t="str">
        <f t="shared" si="4"/>
        <v>-</v>
      </c>
      <c r="P37" s="14" t="str">
        <f t="shared" si="5"/>
        <v>-</v>
      </c>
      <c r="Q37" s="14" t="str">
        <f t="shared" si="6"/>
        <v>-</v>
      </c>
    </row>
    <row r="38" spans="2:17" ht="20.100000000000001" customHeight="1" thickBot="1" x14ac:dyDescent="0.25">
      <c r="B38" s="6" t="s">
        <v>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14" t="str">
        <f t="shared" si="7"/>
        <v>-</v>
      </c>
      <c r="N38" s="14" t="str">
        <f t="shared" si="3"/>
        <v>-</v>
      </c>
      <c r="O38" s="14" t="str">
        <f t="shared" si="4"/>
        <v>-</v>
      </c>
      <c r="P38" s="14" t="str">
        <f t="shared" si="5"/>
        <v>-</v>
      </c>
      <c r="Q38" s="14" t="str">
        <f t="shared" si="6"/>
        <v>-</v>
      </c>
    </row>
    <row r="39" spans="2:17" ht="20.100000000000001" customHeight="1" thickBot="1" x14ac:dyDescent="0.25">
      <c r="B39" s="6" t="s">
        <v>6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14" t="str">
        <f t="shared" si="7"/>
        <v>-</v>
      </c>
      <c r="N39" s="14" t="str">
        <f t="shared" si="3"/>
        <v>-</v>
      </c>
      <c r="O39" s="14" t="str">
        <f t="shared" si="4"/>
        <v>-</v>
      </c>
      <c r="P39" s="14" t="str">
        <f t="shared" si="5"/>
        <v>-</v>
      </c>
      <c r="Q39" s="14" t="str">
        <f t="shared" si="6"/>
        <v>-</v>
      </c>
    </row>
    <row r="40" spans="2:17" ht="20.100000000000001" customHeight="1" thickBot="1" x14ac:dyDescent="0.25">
      <c r="B40" s="6" t="s">
        <v>7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14" t="str">
        <f t="shared" si="7"/>
        <v>-</v>
      </c>
      <c r="N40" s="14" t="str">
        <f t="shared" si="3"/>
        <v>-</v>
      </c>
      <c r="O40" s="14" t="str">
        <f t="shared" si="4"/>
        <v>-</v>
      </c>
      <c r="P40" s="14" t="str">
        <f t="shared" si="5"/>
        <v>-</v>
      </c>
      <c r="Q40" s="14" t="str">
        <f t="shared" si="6"/>
        <v>-</v>
      </c>
    </row>
    <row r="41" spans="2:17" ht="20.100000000000001" customHeight="1" thickBot="1" x14ac:dyDescent="0.25">
      <c r="B41" s="6" t="s">
        <v>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14" t="str">
        <f t="shared" si="7"/>
        <v>-</v>
      </c>
      <c r="N41" s="14" t="str">
        <f t="shared" si="3"/>
        <v>-</v>
      </c>
      <c r="O41" s="14" t="str">
        <f t="shared" si="4"/>
        <v>-</v>
      </c>
      <c r="P41" s="14" t="str">
        <f t="shared" si="5"/>
        <v>-</v>
      </c>
      <c r="Q41" s="14" t="str">
        <f t="shared" si="6"/>
        <v>-</v>
      </c>
    </row>
    <row r="42" spans="2:17" ht="20.100000000000001" customHeight="1" thickBot="1" x14ac:dyDescent="0.25">
      <c r="B42" s="6" t="s">
        <v>9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14" t="str">
        <f t="shared" si="7"/>
        <v>-</v>
      </c>
      <c r="N42" s="14" t="str">
        <f t="shared" si="3"/>
        <v>-</v>
      </c>
      <c r="O42" s="14" t="str">
        <f t="shared" si="4"/>
        <v>-</v>
      </c>
      <c r="P42" s="14" t="str">
        <f t="shared" si="5"/>
        <v>-</v>
      </c>
      <c r="Q42" s="14" t="str">
        <f t="shared" si="6"/>
        <v>-</v>
      </c>
    </row>
    <row r="43" spans="2:17" ht="20.100000000000001" customHeight="1" thickBot="1" x14ac:dyDescent="0.25">
      <c r="B43" s="6" t="s">
        <v>10</v>
      </c>
      <c r="C43" s="23">
        <v>1</v>
      </c>
      <c r="D43" s="23">
        <v>0</v>
      </c>
      <c r="E43" s="23">
        <v>0</v>
      </c>
      <c r="F43" s="23">
        <v>1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14" t="str">
        <f t="shared" si="7"/>
        <v>-</v>
      </c>
      <c r="N43" s="14" t="str">
        <f t="shared" si="3"/>
        <v>-</v>
      </c>
      <c r="O43" s="14" t="str">
        <f t="shared" si="4"/>
        <v>-</v>
      </c>
      <c r="P43" s="14" t="str">
        <f t="shared" si="5"/>
        <v>-</v>
      </c>
      <c r="Q43" s="14" t="str">
        <f t="shared" si="6"/>
        <v>-</v>
      </c>
    </row>
    <row r="44" spans="2:17" ht="20.100000000000001" customHeight="1" thickBot="1" x14ac:dyDescent="0.25">
      <c r="B44" s="6" t="s">
        <v>11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14" t="str">
        <f t="shared" si="7"/>
        <v>-</v>
      </c>
      <c r="N44" s="14" t="str">
        <f t="shared" si="3"/>
        <v>-</v>
      </c>
      <c r="O44" s="14" t="str">
        <f t="shared" si="4"/>
        <v>-</v>
      </c>
      <c r="P44" s="14" t="str">
        <f t="shared" si="5"/>
        <v>-</v>
      </c>
      <c r="Q44" s="14" t="str">
        <f t="shared" si="6"/>
        <v>-</v>
      </c>
    </row>
    <row r="45" spans="2:17" ht="20.100000000000001" customHeight="1" thickBot="1" x14ac:dyDescent="0.25">
      <c r="B45" s="6" t="s">
        <v>12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1</v>
      </c>
      <c r="I45" s="23">
        <v>0</v>
      </c>
      <c r="J45" s="23">
        <v>1</v>
      </c>
      <c r="K45" s="23">
        <v>0</v>
      </c>
      <c r="L45" s="23">
        <v>0</v>
      </c>
      <c r="M45" s="14" t="str">
        <f t="shared" si="7"/>
        <v>-</v>
      </c>
      <c r="N45" s="14" t="str">
        <f t="shared" si="3"/>
        <v>-</v>
      </c>
      <c r="O45" s="14" t="str">
        <f t="shared" si="4"/>
        <v>-</v>
      </c>
      <c r="P45" s="14" t="str">
        <f t="shared" si="5"/>
        <v>-</v>
      </c>
      <c r="Q45" s="14" t="str">
        <f t="shared" si="6"/>
        <v>-</v>
      </c>
    </row>
    <row r="46" spans="2:17" ht="20.100000000000001" customHeight="1" thickBot="1" x14ac:dyDescent="0.25">
      <c r="B46" s="6" t="s">
        <v>13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14" t="str">
        <f t="shared" si="7"/>
        <v>-</v>
      </c>
      <c r="N46" s="14" t="str">
        <f t="shared" si="3"/>
        <v>-</v>
      </c>
      <c r="O46" s="14" t="str">
        <f t="shared" si="4"/>
        <v>-</v>
      </c>
      <c r="P46" s="14" t="str">
        <f t="shared" si="5"/>
        <v>-</v>
      </c>
      <c r="Q46" s="14" t="str">
        <f t="shared" si="6"/>
        <v>-</v>
      </c>
    </row>
    <row r="47" spans="2:17" ht="20.100000000000001" customHeight="1" thickBot="1" x14ac:dyDescent="0.25">
      <c r="B47" s="6" t="s">
        <v>14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14" t="str">
        <f t="shared" si="7"/>
        <v>-</v>
      </c>
      <c r="N47" s="14" t="str">
        <f t="shared" si="3"/>
        <v>-</v>
      </c>
      <c r="O47" s="14" t="str">
        <f t="shared" si="4"/>
        <v>-</v>
      </c>
      <c r="P47" s="14" t="str">
        <f t="shared" si="5"/>
        <v>-</v>
      </c>
      <c r="Q47" s="14" t="str">
        <f t="shared" si="6"/>
        <v>-</v>
      </c>
    </row>
    <row r="48" spans="2:17" ht="20.100000000000001" customHeight="1" thickBot="1" x14ac:dyDescent="0.25">
      <c r="B48" s="6" t="s">
        <v>15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14" t="str">
        <f t="shared" si="7"/>
        <v>-</v>
      </c>
      <c r="N48" s="14" t="str">
        <f t="shared" si="3"/>
        <v>-</v>
      </c>
      <c r="O48" s="14" t="str">
        <f t="shared" si="4"/>
        <v>-</v>
      </c>
      <c r="P48" s="14" t="str">
        <f t="shared" si="5"/>
        <v>-</v>
      </c>
      <c r="Q48" s="14" t="str">
        <f t="shared" si="6"/>
        <v>-</v>
      </c>
    </row>
    <row r="49" spans="2:17" ht="20.100000000000001" customHeight="1" thickBot="1" x14ac:dyDescent="0.25">
      <c r="B49" s="6" t="s">
        <v>16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14" t="str">
        <f t="shared" si="7"/>
        <v>-</v>
      </c>
      <c r="N49" s="14" t="str">
        <f t="shared" si="3"/>
        <v>-</v>
      </c>
      <c r="O49" s="14" t="str">
        <f t="shared" si="4"/>
        <v>-</v>
      </c>
      <c r="P49" s="14" t="str">
        <f t="shared" si="5"/>
        <v>-</v>
      </c>
      <c r="Q49" s="14" t="str">
        <f t="shared" si="6"/>
        <v>-</v>
      </c>
    </row>
    <row r="50" spans="2:17" ht="20.100000000000001" customHeight="1" thickBot="1" x14ac:dyDescent="0.25">
      <c r="B50" s="7" t="s">
        <v>17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14" t="str">
        <f t="shared" si="7"/>
        <v>-</v>
      </c>
      <c r="N50" s="14" t="str">
        <f t="shared" si="3"/>
        <v>-</v>
      </c>
      <c r="O50" s="14" t="str">
        <f t="shared" si="4"/>
        <v>-</v>
      </c>
      <c r="P50" s="14" t="str">
        <f t="shared" si="5"/>
        <v>-</v>
      </c>
      <c r="Q50" s="14" t="str">
        <f t="shared" si="6"/>
        <v>-</v>
      </c>
    </row>
    <row r="51" spans="2:17" ht="20.100000000000001" customHeight="1" thickBot="1" x14ac:dyDescent="0.25">
      <c r="B51" s="8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14" t="str">
        <f t="shared" si="7"/>
        <v>-</v>
      </c>
      <c r="N51" s="14" t="str">
        <f t="shared" si="3"/>
        <v>-</v>
      </c>
      <c r="O51" s="14" t="str">
        <f t="shared" si="4"/>
        <v>-</v>
      </c>
      <c r="P51" s="14" t="str">
        <f t="shared" si="5"/>
        <v>-</v>
      </c>
      <c r="Q51" s="14" t="str">
        <f t="shared" si="6"/>
        <v>-</v>
      </c>
    </row>
    <row r="52" spans="2:17" ht="20.100000000000001" customHeight="1" thickBot="1" x14ac:dyDescent="0.25">
      <c r="B52" s="9" t="s">
        <v>19</v>
      </c>
      <c r="C52" s="12">
        <f>SUM(C35:C51)</f>
        <v>1</v>
      </c>
      <c r="D52" s="12">
        <f t="shared" ref="D52:L52" si="8">SUM(D35:D51)</f>
        <v>0</v>
      </c>
      <c r="E52" s="12">
        <f t="shared" si="8"/>
        <v>0</v>
      </c>
      <c r="F52" s="12">
        <f t="shared" si="8"/>
        <v>1</v>
      </c>
      <c r="G52" s="12">
        <f t="shared" si="8"/>
        <v>0</v>
      </c>
      <c r="H52" s="12">
        <f t="shared" si="8"/>
        <v>1</v>
      </c>
      <c r="I52" s="12">
        <f t="shared" si="8"/>
        <v>0</v>
      </c>
      <c r="J52" s="12">
        <f t="shared" si="8"/>
        <v>1</v>
      </c>
      <c r="K52" s="12">
        <f t="shared" si="8"/>
        <v>0</v>
      </c>
      <c r="L52" s="12">
        <f t="shared" si="8"/>
        <v>0</v>
      </c>
      <c r="M52" s="15">
        <f t="shared" si="7"/>
        <v>0</v>
      </c>
      <c r="N52" s="15" t="str">
        <f t="shared" si="3"/>
        <v>-</v>
      </c>
      <c r="O52" s="15" t="str">
        <f t="shared" si="4"/>
        <v>-</v>
      </c>
      <c r="P52" s="15" t="str">
        <f t="shared" si="5"/>
        <v>-</v>
      </c>
      <c r="Q52" s="15" t="str">
        <f t="shared" si="6"/>
        <v>-</v>
      </c>
    </row>
    <row r="53" spans="2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</row>
  </sheetData>
  <mergeCells count="12">
    <mergeCell ref="C32:G32"/>
    <mergeCell ref="H32:L32"/>
    <mergeCell ref="M32:Q32"/>
    <mergeCell ref="C33:G33"/>
    <mergeCell ref="H33:L33"/>
    <mergeCell ref="M33:Q33"/>
    <mergeCell ref="C9:G9"/>
    <mergeCell ref="H9:L9"/>
    <mergeCell ref="M9:Q9"/>
    <mergeCell ref="C8:G8"/>
    <mergeCell ref="H8:L8"/>
    <mergeCell ref="M8:Q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Audiencias_Sentencias</vt:lpstr>
      <vt:lpstr>Audiencias_Pers Enjuic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2019-09-06T09:56:12Z</cp:lastPrinted>
  <dcterms:created xsi:type="dcterms:W3CDTF">2018-12-11T12:27:19Z</dcterms:created>
  <dcterms:modified xsi:type="dcterms:W3CDTF">2025-10-01T10:42:40Z</dcterms:modified>
</cp:coreProperties>
</file>